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<sst xmlns="http://schemas.openxmlformats.org/spreadsheetml/2006/main" count="653" uniqueCount="144">
  <si>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</si>
  <si>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</si>
  <si>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</si>
  <si>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</si>
  <si>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</si>
  <si>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</si>
  <si>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</si>
  <si>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</si>
  <si>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</si>
  <si>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</si>
  <si>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</si>
  <si>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</si>
  <si>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</si>
  <si>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</si>
  <si>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</si>
  <si>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</si>
  <si>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</si>
  <si>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</si>
  <si>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</si>
  <si>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</si>
  <si>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</si>
  <si>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</si>
  <si>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</si>
  <si>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</si>
  <si>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</si>
  <si>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</si>
  <si>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</si>
  <si>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</si>
  <si>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</si>
  <si>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</si>
  <si>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</si>
  <si>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</si>
  <si>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</si>
  <si>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</si>
  <si>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</si>
  <si>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</si>
  <si>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</si>
  <si>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</si>
  <si>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</si>
  <si>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</si>
  <si>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</si>
  <si>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</si>
  <si>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</si>
  <si>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</si>
  <si>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</si>
  <si>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</si>
  <si>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</si>
  <si>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</si>
  <si>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</si>
  <si>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</si>
  <si>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</si>
  <si>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</si>
  <si>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</si>
  <si>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</si>
  <si>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</si>
  <si>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</si>
  <si>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</si>
  <si>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</si>
  <si>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</si>
  <si>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</si>
  <si>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</si>
  <si>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</si>
  <si>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</si>
  <si>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</si>
  <si>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</si>
  <si>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</si>
  <si>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</si>
  <si>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</si>
  <si>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</si>
  <si>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</si>
  <si>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</si>
  <si>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</si>
  <si>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</si>
  <si>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</si>
  <si>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</si>
  <si>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</si>
  <si>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</si>
  <si>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</si>
  <si>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</si>
  <si>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</si>
  <si>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</si>
  <si>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</si>
  <si>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</si>
  <si>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</si>
  <si>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</si>
  <si>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>Объем финансового обеспечения муниципальной программы в отчетном году (тыс.рублей)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</si>
  <si>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</si>
  <si>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</si>
  <si>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</si>
  <si>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</si>
  <si>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</si>
  <si>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</si>
  <si>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</si>
  <si>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</si>
  <si>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</si>
  <si>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</si>
  <si>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</si>
  <si>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</si>
  <si>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</si>
  <si>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</si>
  <si>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</si>
  <si>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</si>
  <si>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</si>
  <si>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</si>
  <si>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</si>
  <si>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</si>
  <si>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</si>
  <si>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21</t>
  </si>
  <si>
    <t>22</t>
  </si>
  <si>
    <t>Безопасность Бокситогорского городского поселения Бокситогорского</t>
  </si>
  <si>
    <t xml:space="preserve">Мероприятие 1.2 
Реализация мер по проведениюпрофилактики правонарушений  на территории Бокситогорского городского поселения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</si>
  <si>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</t>
  </si>
  <si>
    <t xml:space="preserve">Обеспечение качественным жильем граждан на территории Бокситогорского городского поселения 
</t>
  </si>
  <si>
    <t xml:space="preserve">Формирование современной городской среды г. Бокситогорска 
</t>
  </si>
  <si>
    <t>Мероприятие 1.4 Прочие мероприятия по объектам тепловодоснабжения и водоотведения</t>
  </si>
  <si>
    <t>Мероприятие 3.9
 Обустройство и содержание  мест (площадок) накопления  твердых коммунальных отходов</t>
  </si>
  <si>
    <t>Комплекс процессных мероприятий 4 
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</si>
  <si>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Мероприятие 4.1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
</t>
  </si>
  <si>
    <t xml:space="preserve"> Управление собственностью Бокситогорского городского поселения 
</t>
  </si>
  <si>
    <t xml:space="preserve">Мероприятие 1.3 Подготовкая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
</t>
  </si>
  <si>
    <t xml:space="preserve">Развитие социальной и культурной сферы города Бокситогорска 
</t>
  </si>
  <si>
    <t>Комитет организационного и правового обеспечения</t>
  </si>
  <si>
    <t>Комплекс процессных мероприятий "Содействие развитию участия граждан в осуществлении местного самоуправления в Бокситогорском городском поселении"</t>
  </si>
  <si>
    <t xml:space="preserve">Мероприятие 1.1.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  </t>
  </si>
  <si>
    <t>Мероприятие 1.2. Реализация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</si>
  <si>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Мероприятие 1.3. Вознаграждение иным формам местного самоуправления по исполнению общественных обязанностей</t>
  </si>
  <si>
    <t>Мероприятие 1.4.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</si>
  <si>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Мероприятие 1.5. Выплаты Почетным гражданам г. Бокситогорска</t>
  </si>
  <si>
    <t xml:space="preserve">Устойчивое общественное развитие в Бокситогорском городском поселении
</t>
  </si>
  <si>
    <t>Итого</t>
  </si>
  <si>
    <t>Мероприятие 3.8
Субсидия на комплекс мероприятий по борьбе с борщевиком</t>
  </si>
  <si>
    <t>Мероприятие 1
Возврат средств в областной бюджет ЛО в связи с недостижением в 2022 году результатов исполнения субсидии,предоставленную на софинансипрвание мероприятий по капитальному ремонту</t>
  </si>
  <si>
    <t xml:space="preserve">Мероприятие 2.4
Осуществление комплекса мер по обеспечению пожарной безопасности людей на водных объктах
</t>
  </si>
  <si>
    <t>Мероприятие 1.1 
Мероприятия, направленные на безаварийную работу объектов водоснабженияи водоотведения.</t>
  </si>
  <si>
    <t>23</t>
  </si>
  <si>
    <t>Оценка выполнения (причины неисполнения по финансированию мероприятий муниципальных программ )</t>
  </si>
  <si>
    <t>январь - декабрь 2023 года</t>
  </si>
  <si>
    <t xml:space="preserve">Мероприятие 2.2
Обеспечение обследования, вывода из эксплуатациии сноса объектов капитального строительства
</t>
  </si>
  <si>
    <t>январь -декабрь 2023 года</t>
  </si>
  <si>
    <t>январь-декабрь 2023 года</t>
  </si>
  <si>
    <t xml:space="preserve">Мероприятие 2.3.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</si>
  <si>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2.4.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</si>
  <si>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Мероприятие 2.5. 
Обеспечение мероприятий по капитальному ремонту многоквартирных домов</t>
  </si>
  <si>
    <t>Итого по программам  Бокситогорского городского поселения Бокситогорского муниципального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</si>
</sst>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4" fillId="34" borderId="21" xfId="0" applyNumberFormat="1" applyFont="1" applyFill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10" fontId="4" fillId="34" borderId="2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9" borderId="18" xfId="0" applyNumberFormat="1" applyFont="1" applyFill="1" applyBorder="1" applyAlignment="1">
      <alignment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7" fontId="3" fillId="33" borderId="26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77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10" fontId="3" fillId="33" borderId="32" xfId="0" applyNumberFormat="1" applyFont="1" applyFill="1" applyBorder="1" applyAlignment="1">
      <alignment horizontal="center" vertical="center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0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10" fontId="4" fillId="3" borderId="32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left" vertical="center" wrapText="1"/>
    </xf>
    <xf numFmtId="2" fontId="3" fillId="33" borderId="20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10" fontId="4" fillId="33" borderId="21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left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2" fontId="4" fillId="2" borderId="46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6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vertical="center" wrapText="1"/>
    </xf>
    <xf numFmtId="10" fontId="4" fillId="33" borderId="32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3" fillId="33" borderId="49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vertical="center" wrapText="1"/>
    </xf>
    <xf numFmtId="2" fontId="4" fillId="3" borderId="23" xfId="0" applyNumberFormat="1" applyFont="1" applyFill="1" applyBorder="1" applyAlignment="1">
      <alignment vertical="center" wrapText="1"/>
    </xf>
    <xf numFmtId="2" fontId="4" fillId="3" borderId="20" xfId="0" applyNumberFormat="1" applyFont="1" applyFill="1" applyBorder="1" applyAlignment="1">
      <alignment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2" fontId="3" fillId="3" borderId="32" xfId="0" applyNumberFormat="1" applyFont="1" applyFill="1" applyBorder="1" applyAlignment="1">
      <alignment horizontal="left" vertical="center" wrapText="1"/>
    </xf>
    <xf numFmtId="2" fontId="3" fillId="3" borderId="23" xfId="0" applyNumberFormat="1" applyFont="1" applyFill="1" applyBorder="1" applyAlignment="1">
      <alignment horizontal="left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10" fontId="3" fillId="3" borderId="32" xfId="0" applyNumberFormat="1" applyFont="1" applyFill="1" applyBorder="1" applyAlignment="1">
      <alignment horizontal="center" vertical="center" wrapText="1"/>
    </xf>
    <xf numFmtId="10" fontId="3" fillId="3" borderId="23" xfId="0" applyNumberFormat="1" applyFont="1" applyFill="1" applyBorder="1" applyAlignment="1">
      <alignment horizontal="center" vertical="center" wrapText="1"/>
    </xf>
    <xf numFmtId="10" fontId="3" fillId="3" borderId="20" xfId="0" applyNumberFormat="1" applyFont="1" applyFill="1" applyBorder="1" applyAlignment="1">
      <alignment horizontal="center" vertical="center" wrapText="1"/>
    </xf>
    <xf numFmtId="2" fontId="3" fillId="3" borderId="49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left" vertical="center" wrapText="1"/>
    </xf>
    <xf numFmtId="2" fontId="4" fillId="3" borderId="20" xfId="0" applyNumberFormat="1" applyFont="1" applyFill="1" applyBorder="1" applyAlignment="1">
      <alignment horizontal="left" vertical="center" wrapText="1"/>
    </xf>
    <xf numFmtId="2" fontId="4" fillId="3" borderId="49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vertical="center" wrapText="1"/>
    </xf>
    <xf numFmtId="2" fontId="9" fillId="3" borderId="32" xfId="0" applyNumberFormat="1" applyFont="1" applyFill="1" applyBorder="1" applyAlignment="1">
      <alignment horizontal="left" vertical="center" wrapText="1"/>
    </xf>
    <xf numFmtId="2" fontId="9" fillId="3" borderId="23" xfId="0" applyNumberFormat="1" applyFont="1" applyFill="1" applyBorder="1" applyAlignment="1">
      <alignment horizontal="left" vertical="center" wrapText="1"/>
    </xf>
    <xf numFmtId="2" fontId="9" fillId="3" borderId="20" xfId="0" applyNumberFormat="1" applyFont="1" applyFill="1" applyBorder="1" applyAlignment="1">
      <alignment horizontal="left" vertical="center" wrapText="1"/>
    </xf>
    <xf numFmtId="2" fontId="8" fillId="33" borderId="32" xfId="0" applyNumberFormat="1" applyFont="1" applyFill="1" applyBorder="1" applyAlignment="1">
      <alignment horizontal="left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2" fontId="8" fillId="33" borderId="20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vertical="center" wrapText="1"/>
    </xf>
    <xf numFmtId="0" fontId="5" fillId="9" borderId="50" xfId="0" applyFont="1" applyFill="1" applyBorder="1" applyAlignment="1">
      <alignment vertical="top" wrapText="1"/>
    </xf>
    <xf numFmtId="0" fontId="5" fillId="9" borderId="49" xfId="0" applyFont="1" applyFill="1" applyBorder="1" applyAlignment="1">
      <alignment vertical="top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6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2" fontId="8" fillId="33" borderId="30" xfId="0" applyNumberFormat="1" applyFont="1" applyFill="1" applyBorder="1" applyAlignment="1">
      <alignment vertical="center" wrapText="1"/>
    </xf>
    <xf numFmtId="49" fontId="7" fillId="9" borderId="51" xfId="0" applyNumberFormat="1" applyFont="1" applyFill="1" applyBorder="1" applyAlignment="1">
      <alignment horizontal="left" vertical="top"/>
    </xf>
    <xf numFmtId="49" fontId="7" fillId="9" borderId="50" xfId="0" applyNumberFormat="1" applyFont="1" applyFill="1" applyBorder="1" applyAlignment="1">
      <alignment horizontal="left" vertical="top"/>
    </xf>
    <xf numFmtId="0" fontId="5" fillId="9" borderId="50" xfId="0" applyFont="1" applyFill="1" applyBorder="1" applyAlignment="1">
      <alignment horizontal="left" vertical="top" wrapText="1"/>
    </xf>
    <xf numFmtId="0" fontId="5" fillId="9" borderId="49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left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26" xfId="0" applyNumberFormat="1" applyFont="1" applyFill="1" applyBorder="1" applyAlignment="1">
      <alignment horizontal="left" vertical="center" wrapText="1"/>
    </xf>
    <xf numFmtId="2" fontId="4" fillId="33" borderId="52" xfId="0" applyNumberFormat="1" applyFont="1" applyFill="1" applyBorder="1" applyAlignment="1">
      <alignment horizontal="center" vertical="center" wrapText="1"/>
    </xf>
    <xf numFmtId="2" fontId="4" fillId="33" borderId="53" xfId="0" applyNumberFormat="1" applyFont="1" applyFill="1" applyBorder="1" applyAlignment="1">
      <alignment horizontal="center" vertical="center" wrapText="1"/>
    </xf>
    <xf numFmtId="2" fontId="4" fillId="33" borderId="54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79" fontId="4" fillId="33" borderId="32" xfId="57" applyNumberFormat="1" applyFont="1" applyFill="1" applyBorder="1" applyAlignment="1">
      <alignment horizontal="center" vertical="center"/>
    </xf>
    <xf numFmtId="179" fontId="4" fillId="33" borderId="23" xfId="57" applyNumberFormat="1" applyFont="1" applyFill="1" applyBorder="1" applyAlignment="1">
      <alignment horizontal="center" vertical="center"/>
    </xf>
    <xf numFmtId="179" fontId="4" fillId="33" borderId="20" xfId="57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10" fontId="4" fillId="34" borderId="32" xfId="0" applyNumberFormat="1" applyFont="1" applyFill="1" applyBorder="1" applyAlignment="1">
      <alignment horizontal="center" vertical="center" wrapText="1"/>
    </xf>
    <xf numFmtId="10" fontId="4" fillId="34" borderId="23" xfId="0" applyNumberFormat="1" applyFont="1" applyFill="1" applyBorder="1" applyAlignment="1">
      <alignment horizontal="center" vertical="center" wrapText="1"/>
    </xf>
    <xf numFmtId="10" fontId="4" fillId="34" borderId="21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wrapText="1"/>
    </xf>
    <xf numFmtId="0" fontId="5" fillId="9" borderId="49" xfId="0" applyFont="1" applyFill="1" applyBorder="1" applyAlignment="1">
      <alignment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vertical="center" wrapText="1"/>
    </xf>
    <xf numFmtId="2" fontId="8" fillId="33" borderId="20" xfId="0" applyNumberFormat="1" applyFont="1" applyFill="1" applyBorder="1" applyAlignment="1">
      <alignment vertical="center" wrapText="1"/>
    </xf>
    <xf numFmtId="2" fontId="4" fillId="33" borderId="32" xfId="0" applyNumberFormat="1" applyFont="1" applyFill="1" applyBorder="1" applyAlignment="1">
      <alignment horizontal="left" vertical="center" wrapText="1"/>
    </xf>
    <xf numFmtId="2" fontId="4" fillId="33" borderId="23" xfId="0" applyNumberFormat="1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left" vertical="center" wrapText="1"/>
    </xf>
    <xf numFmtId="2" fontId="3" fillId="33" borderId="32" xfId="0" applyNumberFormat="1" applyFont="1" applyFill="1" applyBorder="1" applyAlignment="1">
      <alignment horizontal="left" vertical="top" wrapText="1"/>
    </xf>
    <xf numFmtId="2" fontId="3" fillId="33" borderId="23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179" fontId="4" fillId="33" borderId="32" xfId="57" applyNumberFormat="1" applyFont="1" applyFill="1" applyBorder="1" applyAlignment="1">
      <alignment horizontal="center" vertical="center" wrapText="1"/>
    </xf>
    <xf numFmtId="179" fontId="4" fillId="33" borderId="23" xfId="57" applyNumberFormat="1" applyFont="1" applyFill="1" applyBorder="1" applyAlignment="1">
      <alignment horizontal="center" vertical="center" wrapText="1"/>
    </xf>
    <xf numFmtId="179" fontId="4" fillId="33" borderId="20" xfId="57" applyNumberFormat="1" applyFont="1" applyFill="1" applyBorder="1" applyAlignment="1">
      <alignment horizontal="center" vertical="center" wrapText="1"/>
    </xf>
    <xf numFmtId="10" fontId="3" fillId="33" borderId="30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10" fontId="4" fillId="3" borderId="30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3" fillId="33" borderId="30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49" fontId="7" fillId="9" borderId="51" xfId="0" applyNumberFormat="1" applyFont="1" applyFill="1" applyBorder="1" applyAlignment="1">
      <alignment horizontal="left" vertical="center"/>
    </xf>
    <xf numFmtId="49" fontId="7" fillId="9" borderId="5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11"/>
  <sheetViews>
    <sheetView tabSelected="1" zoomScalePageLayoutView="0" workbookViewId="0" topLeftCell="A388">
      <selection activeCell="L394" sqref="L394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37" t="s">
        <v>0</v>
      </c>
      <c r="B1" s="237"/>
      <c r="C1" s="237"/>
      <c r="D1" s="237"/>
      <c r="E1" s="237"/>
      <c r="F1" s="237"/>
      <c r="G1" s="237"/>
      <c r="H1" s="237"/>
    </row>
    <row r="2" spans="1:8" ht="15.75">
      <c r="A2" s="237" t="s">
        <v>39</v>
      </c>
      <c r="B2" s="237"/>
      <c r="C2" s="237"/>
      <c r="D2" s="237"/>
      <c r="E2" s="237"/>
      <c r="F2" s="237"/>
      <c r="G2" s="237"/>
      <c r="H2" s="237"/>
    </row>
    <row r="3" spans="1:8" s="1" customFormat="1" ht="16.5" thickBot="1">
      <c r="A3" s="237"/>
      <c r="B3" s="237"/>
      <c r="C3" s="237"/>
      <c r="D3" s="237"/>
      <c r="E3" s="237"/>
      <c r="F3" s="237"/>
      <c r="G3" s="237"/>
      <c r="H3" s="237"/>
    </row>
    <row r="4" spans="1:11" ht="30" customHeight="1">
      <c r="A4" s="239" t="s">
        <v>1</v>
      </c>
      <c r="B4" s="240"/>
      <c r="C4" s="241" t="s">
        <v>109</v>
      </c>
      <c r="D4" s="241"/>
      <c r="E4" s="241"/>
      <c r="F4" s="241"/>
      <c r="G4" s="241"/>
      <c r="H4" s="242"/>
      <c r="K4" t="s">
        <v>46</v>
      </c>
    </row>
    <row r="5" spans="1:8" ht="15" customHeight="1">
      <c r="A5" s="18" t="s">
        <v>2</v>
      </c>
      <c r="B5" s="19"/>
      <c r="C5" s="20" t="s">
        <v>136</v>
      </c>
      <c r="D5" s="21"/>
      <c r="E5" s="21"/>
      <c r="F5" s="21"/>
      <c r="G5" s="22"/>
      <c r="H5" s="23"/>
    </row>
    <row r="6" spans="1:8" ht="15.75" customHeight="1" thickBot="1">
      <c r="A6" s="24" t="s">
        <v>3</v>
      </c>
      <c r="B6" s="25"/>
      <c r="C6" s="26" t="s">
        <v>42</v>
      </c>
      <c r="D6" s="27"/>
      <c r="E6" s="27"/>
      <c r="F6" s="27"/>
      <c r="G6" s="28"/>
      <c r="H6" s="29"/>
    </row>
    <row r="7" spans="1:8" ht="140.25" customHeight="1" thickBot="1">
      <c r="A7" s="9" t="s">
        <v>4</v>
      </c>
      <c r="B7" s="10" t="s">
        <v>5</v>
      </c>
      <c r="C7" s="10" t="s">
        <v>6</v>
      </c>
      <c r="D7" s="11" t="s">
        <v>85</v>
      </c>
      <c r="E7" s="11" t="s">
        <v>8</v>
      </c>
      <c r="F7" s="11" t="s">
        <v>9</v>
      </c>
      <c r="G7" s="10" t="s">
        <v>10</v>
      </c>
      <c r="H7" s="12" t="s">
        <v>11</v>
      </c>
    </row>
    <row r="8" spans="1:8" ht="18.75" customHeight="1">
      <c r="A8" s="163">
        <v>1</v>
      </c>
      <c r="B8" s="164" t="s">
        <v>86</v>
      </c>
      <c r="C8" s="16" t="s">
        <v>12</v>
      </c>
      <c r="D8" s="17">
        <f aca="true" t="shared" si="0" ref="D8:F10">D12</f>
        <v>0</v>
      </c>
      <c r="E8" s="17">
        <f t="shared" si="0"/>
        <v>0</v>
      </c>
      <c r="F8" s="17">
        <f t="shared" si="0"/>
        <v>0</v>
      </c>
      <c r="G8" s="127">
        <f>SUM(F8:F11)/SUM(D8:D11)</f>
        <v>1</v>
      </c>
      <c r="H8" s="298"/>
    </row>
    <row r="9" spans="1:8" ht="17.25" customHeight="1">
      <c r="A9" s="163"/>
      <c r="B9" s="164"/>
      <c r="C9" s="16" t="s">
        <v>13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28"/>
      <c r="H9" s="299"/>
    </row>
    <row r="10" spans="1:8" ht="15.75" customHeight="1">
      <c r="A10" s="163"/>
      <c r="B10" s="164"/>
      <c r="C10" s="16" t="s">
        <v>14</v>
      </c>
      <c r="D10" s="17">
        <f t="shared" si="0"/>
        <v>200</v>
      </c>
      <c r="E10" s="17">
        <f t="shared" si="0"/>
        <v>200</v>
      </c>
      <c r="F10" s="17">
        <f t="shared" si="0"/>
        <v>200</v>
      </c>
      <c r="G10" s="128"/>
      <c r="H10" s="299"/>
    </row>
    <row r="11" spans="1:8" ht="14.25" customHeight="1">
      <c r="A11" s="163"/>
      <c r="B11" s="164"/>
      <c r="C11" s="16" t="s">
        <v>15</v>
      </c>
      <c r="D11" s="17">
        <f>D15</f>
        <v>0</v>
      </c>
      <c r="E11" s="17">
        <f>E15</f>
        <v>0</v>
      </c>
      <c r="F11" s="17">
        <f>F15</f>
        <v>0</v>
      </c>
      <c r="G11" s="297"/>
      <c r="H11" s="300"/>
    </row>
    <row r="12" spans="1:8" ht="18.75" customHeight="1">
      <c r="A12" s="161">
        <v>2</v>
      </c>
      <c r="B12" s="165" t="s">
        <v>87</v>
      </c>
      <c r="C12" s="15" t="s">
        <v>12</v>
      </c>
      <c r="D12" s="14">
        <v>0</v>
      </c>
      <c r="E12" s="14">
        <v>0</v>
      </c>
      <c r="F12" s="14">
        <v>0</v>
      </c>
      <c r="G12" s="291">
        <f>SUM(F12:F15)/SUM(D12:D15)</f>
        <v>1</v>
      </c>
      <c r="H12" s="301"/>
    </row>
    <row r="13" spans="1:8" ht="15.75" customHeight="1">
      <c r="A13" s="161"/>
      <c r="B13" s="166"/>
      <c r="C13" s="15" t="s">
        <v>13</v>
      </c>
      <c r="D13" s="14">
        <v>0</v>
      </c>
      <c r="E13" s="14">
        <v>0</v>
      </c>
      <c r="F13" s="14">
        <v>0</v>
      </c>
      <c r="G13" s="112"/>
      <c r="H13" s="302"/>
    </row>
    <row r="14" spans="1:8" ht="19.5" customHeight="1">
      <c r="A14" s="161"/>
      <c r="B14" s="166"/>
      <c r="C14" s="15" t="s">
        <v>14</v>
      </c>
      <c r="D14" s="14">
        <v>200</v>
      </c>
      <c r="E14" s="14">
        <v>200</v>
      </c>
      <c r="F14" s="14">
        <v>200</v>
      </c>
      <c r="G14" s="112"/>
      <c r="H14" s="302"/>
    </row>
    <row r="15" spans="1:8" ht="19.5" customHeight="1">
      <c r="A15" s="161"/>
      <c r="B15" s="167"/>
      <c r="C15" s="15" t="s">
        <v>15</v>
      </c>
      <c r="D15" s="14">
        <v>0</v>
      </c>
      <c r="E15" s="14">
        <v>0</v>
      </c>
      <c r="F15" s="14">
        <v>0</v>
      </c>
      <c r="G15" s="292"/>
      <c r="H15" s="303"/>
    </row>
    <row r="16" spans="1:8" ht="18.75" customHeight="1">
      <c r="A16" s="161">
        <v>3</v>
      </c>
      <c r="B16" s="165" t="s">
        <v>110</v>
      </c>
      <c r="C16" s="15" t="s">
        <v>12</v>
      </c>
      <c r="D16" s="14">
        <v>0</v>
      </c>
      <c r="E16" s="14">
        <v>0</v>
      </c>
      <c r="F16" s="14">
        <v>0</v>
      </c>
      <c r="G16" s="291">
        <v>0</v>
      </c>
      <c r="H16" s="301"/>
    </row>
    <row r="17" spans="1:8" ht="15.75" customHeight="1">
      <c r="A17" s="161"/>
      <c r="B17" s="166"/>
      <c r="C17" s="15" t="s">
        <v>13</v>
      </c>
      <c r="D17" s="14">
        <v>0</v>
      </c>
      <c r="E17" s="14">
        <v>0</v>
      </c>
      <c r="F17" s="14">
        <v>0</v>
      </c>
      <c r="G17" s="112"/>
      <c r="H17" s="302"/>
    </row>
    <row r="18" spans="1:8" ht="19.5" customHeight="1">
      <c r="A18" s="161"/>
      <c r="B18" s="166"/>
      <c r="C18" s="15" t="s">
        <v>14</v>
      </c>
      <c r="D18" s="14">
        <v>0</v>
      </c>
      <c r="E18" s="14">
        <v>0</v>
      </c>
      <c r="F18" s="14">
        <v>0</v>
      </c>
      <c r="G18" s="112"/>
      <c r="H18" s="302"/>
    </row>
    <row r="19" spans="1:8" ht="19.5" customHeight="1">
      <c r="A19" s="161"/>
      <c r="B19" s="167"/>
      <c r="C19" s="15" t="s">
        <v>15</v>
      </c>
      <c r="D19" s="14">
        <v>0</v>
      </c>
      <c r="E19" s="14">
        <v>0</v>
      </c>
      <c r="F19" s="14">
        <v>0</v>
      </c>
      <c r="G19" s="292"/>
      <c r="H19" s="303"/>
    </row>
    <row r="20" spans="1:8" ht="18" customHeight="1">
      <c r="A20" s="163">
        <v>4</v>
      </c>
      <c r="B20" s="168" t="s">
        <v>88</v>
      </c>
      <c r="C20" s="16" t="s">
        <v>12</v>
      </c>
      <c r="D20" s="17">
        <f aca="true" t="shared" si="1" ref="D20:F21">D24+D28+D32+D36</f>
        <v>0</v>
      </c>
      <c r="E20" s="17">
        <f t="shared" si="1"/>
        <v>0</v>
      </c>
      <c r="F20" s="17">
        <f t="shared" si="1"/>
        <v>0</v>
      </c>
      <c r="G20" s="296">
        <f>SUM(F20:F23)/SUM(D20:D23)</f>
        <v>1</v>
      </c>
      <c r="H20" s="304"/>
    </row>
    <row r="21" spans="1:8" ht="15" customHeight="1">
      <c r="A21" s="163"/>
      <c r="B21" s="169"/>
      <c r="C21" s="16" t="s">
        <v>13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28"/>
      <c r="H21" s="299"/>
    </row>
    <row r="22" spans="1:8" ht="15.75" customHeight="1">
      <c r="A22" s="163"/>
      <c r="B22" s="169"/>
      <c r="C22" s="16" t="s">
        <v>14</v>
      </c>
      <c r="D22" s="17">
        <f>D26+D30+D34+D38+D42</f>
        <v>1551.6000000000001</v>
      </c>
      <c r="E22" s="17">
        <f>E26+E30+E34+E38+E42</f>
        <v>1551.6000000000001</v>
      </c>
      <c r="F22" s="17">
        <f>F26+F30+F34+F38+F42</f>
        <v>1551.6000000000001</v>
      </c>
      <c r="G22" s="128"/>
      <c r="H22" s="299"/>
    </row>
    <row r="23" spans="1:8" ht="21" customHeight="1">
      <c r="A23" s="163"/>
      <c r="B23" s="170"/>
      <c r="C23" s="16" t="s">
        <v>15</v>
      </c>
      <c r="D23" s="17">
        <f>D27+D31+D35+D39</f>
        <v>0</v>
      </c>
      <c r="E23" s="17">
        <f>E27+E31+E35+E39</f>
        <v>0</v>
      </c>
      <c r="F23" s="17">
        <f>F27+F31+F35+F39</f>
        <v>0</v>
      </c>
      <c r="G23" s="297"/>
      <c r="H23" s="300"/>
    </row>
    <row r="24" spans="1:8" ht="19.5" customHeight="1">
      <c r="A24" s="161">
        <v>5</v>
      </c>
      <c r="B24" s="162" t="s">
        <v>89</v>
      </c>
      <c r="C24" s="15" t="s">
        <v>12</v>
      </c>
      <c r="D24" s="14">
        <v>0</v>
      </c>
      <c r="E24" s="14">
        <v>0</v>
      </c>
      <c r="F24" s="14">
        <v>0</v>
      </c>
      <c r="G24" s="291">
        <f>SUM(F24:F27)/SUM(D24:D27)</f>
        <v>1</v>
      </c>
      <c r="H24" s="301"/>
    </row>
    <row r="25" spans="1:8" ht="21.75" customHeight="1">
      <c r="A25" s="161"/>
      <c r="B25" s="162"/>
      <c r="C25" s="15" t="s">
        <v>13</v>
      </c>
      <c r="D25" s="14">
        <v>0</v>
      </c>
      <c r="E25" s="14">
        <v>0</v>
      </c>
      <c r="F25" s="14">
        <v>0</v>
      </c>
      <c r="G25" s="112"/>
      <c r="H25" s="302"/>
    </row>
    <row r="26" spans="1:8" ht="21" customHeight="1">
      <c r="A26" s="161"/>
      <c r="B26" s="162"/>
      <c r="C26" s="15" t="s">
        <v>14</v>
      </c>
      <c r="D26" s="14">
        <v>85.9</v>
      </c>
      <c r="E26" s="14">
        <v>85.9</v>
      </c>
      <c r="F26" s="14">
        <v>85.9</v>
      </c>
      <c r="G26" s="112"/>
      <c r="H26" s="302"/>
    </row>
    <row r="27" spans="1:8" ht="18" customHeight="1">
      <c r="A27" s="161"/>
      <c r="B27" s="162"/>
      <c r="C27" s="15" t="s">
        <v>15</v>
      </c>
      <c r="D27" s="14">
        <v>0</v>
      </c>
      <c r="E27" s="14">
        <v>0</v>
      </c>
      <c r="F27" s="14">
        <v>0</v>
      </c>
      <c r="G27" s="292"/>
      <c r="H27" s="303"/>
    </row>
    <row r="28" spans="1:8" ht="18" customHeight="1">
      <c r="A28" s="161">
        <v>6</v>
      </c>
      <c r="B28" s="162" t="s">
        <v>90</v>
      </c>
      <c r="C28" s="15" t="s">
        <v>12</v>
      </c>
      <c r="D28" s="14">
        <v>0</v>
      </c>
      <c r="E28" s="14">
        <v>0</v>
      </c>
      <c r="F28" s="14">
        <v>0</v>
      </c>
      <c r="G28" s="291">
        <f>SUM(F28:F31)/SUM(D28:D31)</f>
        <v>1</v>
      </c>
      <c r="H28" s="301"/>
    </row>
    <row r="29" spans="1:8" ht="18.75" customHeight="1">
      <c r="A29" s="161"/>
      <c r="B29" s="162"/>
      <c r="C29" s="15" t="s">
        <v>13</v>
      </c>
      <c r="D29" s="14">
        <v>0</v>
      </c>
      <c r="E29" s="14">
        <v>0</v>
      </c>
      <c r="F29" s="14">
        <v>0</v>
      </c>
      <c r="G29" s="112"/>
      <c r="H29" s="302"/>
    </row>
    <row r="30" spans="1:8" ht="13.5" customHeight="1">
      <c r="A30" s="161"/>
      <c r="B30" s="162"/>
      <c r="C30" s="15" t="s">
        <v>14</v>
      </c>
      <c r="D30" s="14">
        <v>1215.7</v>
      </c>
      <c r="E30" s="14">
        <v>1215.7</v>
      </c>
      <c r="F30" s="14">
        <v>1215.7</v>
      </c>
      <c r="G30" s="112"/>
      <c r="H30" s="302"/>
    </row>
    <row r="31" spans="1:8" ht="15" customHeight="1">
      <c r="A31" s="161"/>
      <c r="B31" s="162"/>
      <c r="C31" s="15" t="s">
        <v>15</v>
      </c>
      <c r="D31" s="14">
        <v>0</v>
      </c>
      <c r="E31" s="14">
        <v>0</v>
      </c>
      <c r="F31" s="14">
        <v>0</v>
      </c>
      <c r="G31" s="292"/>
      <c r="H31" s="303"/>
    </row>
    <row r="32" spans="1:8" ht="16.5" customHeight="1">
      <c r="A32" s="161">
        <v>7</v>
      </c>
      <c r="B32" s="162" t="s">
        <v>91</v>
      </c>
      <c r="C32" s="15" t="s">
        <v>12</v>
      </c>
      <c r="D32" s="14">
        <v>0</v>
      </c>
      <c r="E32" s="14">
        <v>0</v>
      </c>
      <c r="F32" s="14">
        <v>0</v>
      </c>
      <c r="G32" s="291">
        <v>0</v>
      </c>
      <c r="H32" s="301"/>
    </row>
    <row r="33" spans="1:8" ht="19.5" customHeight="1">
      <c r="A33" s="161"/>
      <c r="B33" s="162"/>
      <c r="C33" s="15" t="s">
        <v>13</v>
      </c>
      <c r="D33" s="14">
        <v>0</v>
      </c>
      <c r="E33" s="14">
        <v>0</v>
      </c>
      <c r="F33" s="14">
        <v>0</v>
      </c>
      <c r="G33" s="112"/>
      <c r="H33" s="302"/>
    </row>
    <row r="34" spans="1:8" ht="17.25" customHeight="1">
      <c r="A34" s="161"/>
      <c r="B34" s="162"/>
      <c r="C34" s="15" t="s">
        <v>14</v>
      </c>
      <c r="D34" s="14">
        <v>0</v>
      </c>
      <c r="E34" s="14">
        <v>0</v>
      </c>
      <c r="F34" s="14">
        <v>0</v>
      </c>
      <c r="G34" s="112"/>
      <c r="H34" s="302"/>
    </row>
    <row r="35" spans="1:8" ht="19.5" customHeight="1">
      <c r="A35" s="161"/>
      <c r="B35" s="162"/>
      <c r="C35" s="15" t="s">
        <v>15</v>
      </c>
      <c r="D35" s="14">
        <v>0</v>
      </c>
      <c r="E35" s="14">
        <v>0</v>
      </c>
      <c r="F35" s="14">
        <v>0</v>
      </c>
      <c r="G35" s="292"/>
      <c r="H35" s="303"/>
    </row>
    <row r="36" spans="1:8" ht="19.5" customHeight="1">
      <c r="A36" s="161">
        <v>8</v>
      </c>
      <c r="B36" s="162" t="s">
        <v>132</v>
      </c>
      <c r="C36" s="15" t="s">
        <v>12</v>
      </c>
      <c r="D36" s="14">
        <v>0</v>
      </c>
      <c r="E36" s="14">
        <v>0</v>
      </c>
      <c r="F36" s="14">
        <v>0</v>
      </c>
      <c r="G36" s="291">
        <f>SUM(F36:F39)/SUM(D36:D39)</f>
        <v>1</v>
      </c>
      <c r="H36" s="301"/>
    </row>
    <row r="37" spans="1:8" ht="15.75" customHeight="1">
      <c r="A37" s="161"/>
      <c r="B37" s="162"/>
      <c r="C37" s="15" t="s">
        <v>13</v>
      </c>
      <c r="D37" s="14">
        <v>0</v>
      </c>
      <c r="E37" s="14">
        <v>0</v>
      </c>
      <c r="F37" s="14">
        <v>0</v>
      </c>
      <c r="G37" s="112"/>
      <c r="H37" s="302"/>
    </row>
    <row r="38" spans="1:8" ht="19.5" customHeight="1">
      <c r="A38" s="161"/>
      <c r="B38" s="162"/>
      <c r="C38" s="15" t="s">
        <v>14</v>
      </c>
      <c r="D38" s="14">
        <v>100</v>
      </c>
      <c r="E38" s="14">
        <v>100</v>
      </c>
      <c r="F38" s="14">
        <v>100</v>
      </c>
      <c r="G38" s="112"/>
      <c r="H38" s="302"/>
    </row>
    <row r="39" spans="1:8" ht="17.25" customHeight="1">
      <c r="A39" s="161"/>
      <c r="B39" s="162"/>
      <c r="C39" s="15" t="s">
        <v>15</v>
      </c>
      <c r="D39" s="14">
        <v>0</v>
      </c>
      <c r="E39" s="14">
        <v>0</v>
      </c>
      <c r="F39" s="14">
        <v>0</v>
      </c>
      <c r="G39" s="292"/>
      <c r="H39" s="303"/>
    </row>
    <row r="40" spans="1:8" ht="19.5" customHeight="1">
      <c r="A40" s="161">
        <v>9</v>
      </c>
      <c r="B40" s="162" t="s">
        <v>92</v>
      </c>
      <c r="C40" s="15" t="s">
        <v>12</v>
      </c>
      <c r="D40" s="14">
        <v>0</v>
      </c>
      <c r="E40" s="14">
        <v>0</v>
      </c>
      <c r="F40" s="14">
        <v>0</v>
      </c>
      <c r="G40" s="291">
        <f>SUM(F40:F43)/SUM(D40:D43)</f>
        <v>1</v>
      </c>
      <c r="H40" s="301"/>
    </row>
    <row r="41" spans="1:8" ht="15.75" customHeight="1">
      <c r="A41" s="161"/>
      <c r="B41" s="162"/>
      <c r="C41" s="15" t="s">
        <v>13</v>
      </c>
      <c r="D41" s="14">
        <v>0</v>
      </c>
      <c r="E41" s="14">
        <v>0</v>
      </c>
      <c r="F41" s="14">
        <v>0</v>
      </c>
      <c r="G41" s="112"/>
      <c r="H41" s="302"/>
    </row>
    <row r="42" spans="1:8" ht="19.5" customHeight="1">
      <c r="A42" s="161"/>
      <c r="B42" s="162"/>
      <c r="C42" s="15" t="s">
        <v>14</v>
      </c>
      <c r="D42" s="14">
        <v>150</v>
      </c>
      <c r="E42" s="14">
        <v>150</v>
      </c>
      <c r="F42" s="14">
        <v>150</v>
      </c>
      <c r="G42" s="112"/>
      <c r="H42" s="302"/>
    </row>
    <row r="43" spans="1:8" ht="17.25" customHeight="1">
      <c r="A43" s="161"/>
      <c r="B43" s="162"/>
      <c r="C43" s="15" t="s">
        <v>15</v>
      </c>
      <c r="D43" s="14">
        <v>0</v>
      </c>
      <c r="E43" s="14">
        <v>0</v>
      </c>
      <c r="F43" s="14">
        <v>0</v>
      </c>
      <c r="G43" s="292"/>
      <c r="H43" s="303"/>
    </row>
    <row r="44" spans="1:8" ht="18" customHeight="1">
      <c r="A44" s="152">
        <v>10</v>
      </c>
      <c r="B44" s="149" t="s">
        <v>18</v>
      </c>
      <c r="C44" s="41" t="s">
        <v>12</v>
      </c>
      <c r="D44" s="30">
        <f aca="true" t="shared" si="2" ref="D44:F47">D8+D20</f>
        <v>0</v>
      </c>
      <c r="E44" s="30">
        <f t="shared" si="2"/>
        <v>0</v>
      </c>
      <c r="F44" s="30">
        <f t="shared" si="2"/>
        <v>0</v>
      </c>
      <c r="G44" s="117">
        <f>SUM(F44:F47)/SUM(D44:D47)</f>
        <v>1</v>
      </c>
      <c r="H44" s="120"/>
    </row>
    <row r="45" spans="1:8" ht="19.5" customHeight="1">
      <c r="A45" s="153"/>
      <c r="B45" s="150"/>
      <c r="C45" s="41" t="s">
        <v>13</v>
      </c>
      <c r="D45" s="30">
        <f t="shared" si="2"/>
        <v>0</v>
      </c>
      <c r="E45" s="30">
        <f t="shared" si="2"/>
        <v>0</v>
      </c>
      <c r="F45" s="30">
        <f t="shared" si="2"/>
        <v>0</v>
      </c>
      <c r="G45" s="118"/>
      <c r="H45" s="121"/>
    </row>
    <row r="46" spans="1:8" ht="16.5" customHeight="1">
      <c r="A46" s="153"/>
      <c r="B46" s="150"/>
      <c r="C46" s="41" t="s">
        <v>14</v>
      </c>
      <c r="D46" s="30">
        <f t="shared" si="2"/>
        <v>1751.6000000000001</v>
      </c>
      <c r="E46" s="30">
        <f t="shared" si="2"/>
        <v>1751.6000000000001</v>
      </c>
      <c r="F46" s="30">
        <f t="shared" si="2"/>
        <v>1751.6000000000001</v>
      </c>
      <c r="G46" s="118"/>
      <c r="H46" s="121"/>
    </row>
    <row r="47" spans="1:8" ht="18" customHeight="1">
      <c r="A47" s="153"/>
      <c r="B47" s="150"/>
      <c r="C47" s="41" t="s">
        <v>15</v>
      </c>
      <c r="D47" s="30">
        <f t="shared" si="2"/>
        <v>0</v>
      </c>
      <c r="E47" s="30">
        <f t="shared" si="2"/>
        <v>0</v>
      </c>
      <c r="F47" s="30">
        <f t="shared" si="2"/>
        <v>0</v>
      </c>
      <c r="G47" s="118"/>
      <c r="H47" s="121"/>
    </row>
    <row r="48" spans="1:8" s="1" customFormat="1" ht="13.5" thickBot="1">
      <c r="A48" s="154"/>
      <c r="B48" s="151"/>
      <c r="C48" s="42" t="s">
        <v>129</v>
      </c>
      <c r="D48" s="31">
        <f>SUM(D44:D47)</f>
        <v>1751.6000000000001</v>
      </c>
      <c r="E48" s="31">
        <f>SUM(E44:E47)</f>
        <v>1751.6000000000001</v>
      </c>
      <c r="F48" s="31">
        <f>SUM(F44:F47)</f>
        <v>1751.6000000000001</v>
      </c>
      <c r="G48" s="119"/>
      <c r="H48" s="122"/>
    </row>
    <row r="49" spans="1:8" s="1" customFormat="1" ht="48" customHeight="1">
      <c r="A49" s="239" t="s">
        <v>1</v>
      </c>
      <c r="B49" s="240"/>
      <c r="C49" s="232" t="s">
        <v>111</v>
      </c>
      <c r="D49" s="232"/>
      <c r="E49" s="232"/>
      <c r="F49" s="232"/>
      <c r="G49" s="232"/>
      <c r="H49" s="233"/>
    </row>
    <row r="50" spans="1:8" s="1" customFormat="1" ht="18.75" customHeight="1">
      <c r="A50" s="18" t="s">
        <v>2</v>
      </c>
      <c r="B50" s="19"/>
      <c r="C50" s="73" t="s">
        <v>139</v>
      </c>
      <c r="D50" s="21"/>
      <c r="E50" s="21"/>
      <c r="F50" s="21"/>
      <c r="G50" s="22"/>
      <c r="H50" s="23"/>
    </row>
    <row r="51" spans="1:8" s="1" customFormat="1" ht="17.25" customHeight="1" thickBot="1">
      <c r="A51" s="24" t="s">
        <v>3</v>
      </c>
      <c r="B51" s="25"/>
      <c r="C51" s="26" t="s">
        <v>44</v>
      </c>
      <c r="D51" s="74"/>
      <c r="E51" s="74"/>
      <c r="F51" s="27"/>
      <c r="G51" s="28"/>
      <c r="H51" s="29"/>
    </row>
    <row r="52" spans="1:8" s="1" customFormat="1" ht="141" thickBot="1">
      <c r="A52" s="9" t="s">
        <v>4</v>
      </c>
      <c r="B52" s="10" t="s">
        <v>5</v>
      </c>
      <c r="C52" s="10" t="s">
        <v>6</v>
      </c>
      <c r="D52" s="11" t="s">
        <v>7</v>
      </c>
      <c r="E52" s="11" t="s">
        <v>8</v>
      </c>
      <c r="F52" s="11" t="s">
        <v>9</v>
      </c>
      <c r="G52" s="10" t="s">
        <v>10</v>
      </c>
      <c r="H52" s="12" t="s">
        <v>11</v>
      </c>
    </row>
    <row r="53" spans="1:8" s="2" customFormat="1" ht="25.5">
      <c r="A53" s="200">
        <v>1</v>
      </c>
      <c r="B53" s="203" t="s">
        <v>47</v>
      </c>
      <c r="C53" s="50" t="s">
        <v>12</v>
      </c>
      <c r="D53" s="17">
        <f aca="true" t="shared" si="3" ref="D53:F55">D57+D85+D93</f>
        <v>0</v>
      </c>
      <c r="E53" s="17">
        <f t="shared" si="3"/>
        <v>0</v>
      </c>
      <c r="F53" s="17">
        <f t="shared" si="3"/>
        <v>0</v>
      </c>
      <c r="G53" s="127">
        <f>SUM(F53:F56)/SUM(D53:D56)</f>
        <v>0.9910467390723874</v>
      </c>
      <c r="H53" s="130"/>
    </row>
    <row r="54" spans="1:8" s="2" customFormat="1" ht="12.75">
      <c r="A54" s="201"/>
      <c r="B54" s="204"/>
      <c r="C54" s="52" t="s">
        <v>13</v>
      </c>
      <c r="D54" s="17">
        <f t="shared" si="3"/>
        <v>0</v>
      </c>
      <c r="E54" s="17">
        <f t="shared" si="3"/>
        <v>0</v>
      </c>
      <c r="F54" s="17">
        <f t="shared" si="3"/>
        <v>0</v>
      </c>
      <c r="G54" s="128"/>
      <c r="H54" s="131"/>
    </row>
    <row r="55" spans="1:8" s="2" customFormat="1" ht="12.75">
      <c r="A55" s="201"/>
      <c r="B55" s="204"/>
      <c r="C55" s="52" t="s">
        <v>14</v>
      </c>
      <c r="D55" s="17">
        <f t="shared" si="3"/>
        <v>22095.86</v>
      </c>
      <c r="E55" s="17">
        <f t="shared" si="3"/>
        <v>21898.030000000002</v>
      </c>
      <c r="F55" s="17">
        <f t="shared" si="3"/>
        <v>21898.030000000002</v>
      </c>
      <c r="G55" s="128"/>
      <c r="H55" s="131"/>
    </row>
    <row r="56" spans="1:8" s="2" customFormat="1" ht="13.5" thickBot="1">
      <c r="A56" s="202"/>
      <c r="B56" s="205"/>
      <c r="C56" s="53" t="s">
        <v>15</v>
      </c>
      <c r="D56" s="54">
        <f>D60+D88+D96</f>
        <v>0</v>
      </c>
      <c r="E56" s="54">
        <f>E60+E88+E96</f>
        <v>0</v>
      </c>
      <c r="F56" s="54">
        <f>F60+F88+F96</f>
        <v>0</v>
      </c>
      <c r="G56" s="129"/>
      <c r="H56" s="132"/>
    </row>
    <row r="57" spans="1:8" s="2" customFormat="1" ht="25.5">
      <c r="A57" s="200" t="s">
        <v>16</v>
      </c>
      <c r="B57" s="203" t="s">
        <v>48</v>
      </c>
      <c r="C57" s="50" t="s">
        <v>12</v>
      </c>
      <c r="D57" s="75">
        <f aca="true" t="shared" si="4" ref="D57:F60">D61+D65+D69+D73+D77+D81</f>
        <v>0</v>
      </c>
      <c r="E57" s="75">
        <f t="shared" si="4"/>
        <v>0</v>
      </c>
      <c r="F57" s="75">
        <f t="shared" si="4"/>
        <v>0</v>
      </c>
      <c r="G57" s="127">
        <f>SUM(F57:F60)/SUM(D57:D60)</f>
        <v>0.9888723121386299</v>
      </c>
      <c r="H57" s="130"/>
    </row>
    <row r="58" spans="1:8" s="2" customFormat="1" ht="12.75">
      <c r="A58" s="201"/>
      <c r="B58" s="204"/>
      <c r="C58" s="52" t="s">
        <v>13</v>
      </c>
      <c r="D58" s="17">
        <f t="shared" si="4"/>
        <v>0</v>
      </c>
      <c r="E58" s="17">
        <f t="shared" si="4"/>
        <v>0</v>
      </c>
      <c r="F58" s="17">
        <f t="shared" si="4"/>
        <v>0</v>
      </c>
      <c r="G58" s="128"/>
      <c r="H58" s="131"/>
    </row>
    <row r="59" spans="1:8" s="2" customFormat="1" ht="12.75">
      <c r="A59" s="201"/>
      <c r="B59" s="204"/>
      <c r="C59" s="52" t="s">
        <v>14</v>
      </c>
      <c r="D59" s="17">
        <f t="shared" si="4"/>
        <v>17608.329999999998</v>
      </c>
      <c r="E59" s="17">
        <f t="shared" si="4"/>
        <v>17412.39</v>
      </c>
      <c r="F59" s="17">
        <f t="shared" si="4"/>
        <v>17412.39</v>
      </c>
      <c r="G59" s="128"/>
      <c r="H59" s="131"/>
    </row>
    <row r="60" spans="1:8" s="2" customFormat="1" ht="31.5" customHeight="1" thickBot="1">
      <c r="A60" s="202"/>
      <c r="B60" s="205"/>
      <c r="C60" s="53" t="s">
        <v>15</v>
      </c>
      <c r="D60" s="70">
        <f t="shared" si="4"/>
        <v>0</v>
      </c>
      <c r="E60" s="70">
        <f t="shared" si="4"/>
        <v>0</v>
      </c>
      <c r="F60" s="70">
        <f t="shared" si="4"/>
        <v>0</v>
      </c>
      <c r="G60" s="128"/>
      <c r="H60" s="132"/>
    </row>
    <row r="61" spans="1:8" s="3" customFormat="1" ht="26.25" customHeight="1">
      <c r="A61" s="133" t="s">
        <v>17</v>
      </c>
      <c r="B61" s="280" t="s">
        <v>49</v>
      </c>
      <c r="C61" s="64" t="s">
        <v>12</v>
      </c>
      <c r="D61" s="65">
        <v>0</v>
      </c>
      <c r="E61" s="65">
        <v>0</v>
      </c>
      <c r="F61" s="65">
        <v>0</v>
      </c>
      <c r="G61" s="172">
        <v>0</v>
      </c>
      <c r="H61" s="114"/>
    </row>
    <row r="62" spans="1:8" s="3" customFormat="1" ht="17.25" customHeight="1">
      <c r="A62" s="134"/>
      <c r="B62" s="224"/>
      <c r="C62" s="58" t="s">
        <v>13</v>
      </c>
      <c r="D62" s="14">
        <v>0</v>
      </c>
      <c r="E62" s="14">
        <v>0</v>
      </c>
      <c r="F62" s="14">
        <v>0</v>
      </c>
      <c r="G62" s="172"/>
      <c r="H62" s="115"/>
    </row>
    <row r="63" spans="1:8" s="3" customFormat="1" ht="12.75">
      <c r="A63" s="134"/>
      <c r="B63" s="224"/>
      <c r="C63" s="58" t="s">
        <v>14</v>
      </c>
      <c r="D63" s="14">
        <v>0</v>
      </c>
      <c r="E63" s="14">
        <v>0</v>
      </c>
      <c r="F63" s="14">
        <v>0</v>
      </c>
      <c r="G63" s="172"/>
      <c r="H63" s="115"/>
    </row>
    <row r="64" spans="1:8" s="3" customFormat="1" ht="19.5" customHeight="1" thickBot="1">
      <c r="A64" s="135"/>
      <c r="B64" s="281"/>
      <c r="C64" s="60" t="s">
        <v>15</v>
      </c>
      <c r="D64" s="61">
        <v>0</v>
      </c>
      <c r="E64" s="61">
        <v>0</v>
      </c>
      <c r="F64" s="61">
        <v>0</v>
      </c>
      <c r="G64" s="172"/>
      <c r="H64" s="116"/>
    </row>
    <row r="65" spans="1:8" s="3" customFormat="1" ht="12.75" customHeight="1">
      <c r="A65" s="134" t="s">
        <v>19</v>
      </c>
      <c r="B65" s="224" t="s">
        <v>50</v>
      </c>
      <c r="C65" s="55" t="s">
        <v>12</v>
      </c>
      <c r="D65" s="56">
        <v>0</v>
      </c>
      <c r="E65" s="56">
        <v>0</v>
      </c>
      <c r="F65" s="56">
        <v>0</v>
      </c>
      <c r="G65" s="195">
        <v>0</v>
      </c>
      <c r="H65" s="115"/>
    </row>
    <row r="66" spans="1:8" s="3" customFormat="1" ht="12.75">
      <c r="A66" s="134"/>
      <c r="B66" s="224"/>
      <c r="C66" s="58" t="s">
        <v>13</v>
      </c>
      <c r="D66" s="14">
        <v>0</v>
      </c>
      <c r="E66" s="14">
        <v>0</v>
      </c>
      <c r="F66" s="14">
        <v>0</v>
      </c>
      <c r="G66" s="195"/>
      <c r="H66" s="115"/>
    </row>
    <row r="67" spans="1:8" s="3" customFormat="1" ht="12.75">
      <c r="A67" s="134"/>
      <c r="B67" s="224"/>
      <c r="C67" s="58" t="s">
        <v>14</v>
      </c>
      <c r="D67" s="14">
        <v>0</v>
      </c>
      <c r="E67" s="14">
        <v>0</v>
      </c>
      <c r="F67" s="14">
        <v>0</v>
      </c>
      <c r="G67" s="195"/>
      <c r="H67" s="115"/>
    </row>
    <row r="68" spans="1:8" s="3" customFormat="1" ht="13.5" thickBot="1">
      <c r="A68" s="134"/>
      <c r="B68" s="224"/>
      <c r="C68" s="67" t="s">
        <v>15</v>
      </c>
      <c r="D68" s="68">
        <v>0</v>
      </c>
      <c r="E68" s="68">
        <v>0</v>
      </c>
      <c r="F68" s="68">
        <v>0</v>
      </c>
      <c r="G68" s="195"/>
      <c r="H68" s="115"/>
    </row>
    <row r="69" spans="1:8" s="3" customFormat="1" ht="12.75" customHeight="1">
      <c r="A69" s="133" t="s">
        <v>20</v>
      </c>
      <c r="B69" s="280" t="s">
        <v>51</v>
      </c>
      <c r="C69" s="64" t="s">
        <v>12</v>
      </c>
      <c r="D69" s="65">
        <v>0</v>
      </c>
      <c r="E69" s="65">
        <v>0</v>
      </c>
      <c r="F69" s="65">
        <v>0</v>
      </c>
      <c r="G69" s="194">
        <f>SUM(F69:F72)/SUM(D69:D72)</f>
        <v>0.7184527401787509</v>
      </c>
      <c r="H69" s="114"/>
    </row>
    <row r="70" spans="1:8" s="3" customFormat="1" ht="12.75">
      <c r="A70" s="134"/>
      <c r="B70" s="224"/>
      <c r="C70" s="58" t="s">
        <v>13</v>
      </c>
      <c r="D70" s="14">
        <v>0</v>
      </c>
      <c r="E70" s="14">
        <v>0</v>
      </c>
      <c r="F70" s="14">
        <v>0</v>
      </c>
      <c r="G70" s="195"/>
      <c r="H70" s="115"/>
    </row>
    <row r="71" spans="1:8" s="3" customFormat="1" ht="12.75">
      <c r="A71" s="134"/>
      <c r="B71" s="224"/>
      <c r="C71" s="58" t="s">
        <v>14</v>
      </c>
      <c r="D71" s="14">
        <v>695.94</v>
      </c>
      <c r="E71" s="14">
        <v>500</v>
      </c>
      <c r="F71" s="14">
        <v>500</v>
      </c>
      <c r="G71" s="195"/>
      <c r="H71" s="115"/>
    </row>
    <row r="72" spans="1:8" s="3" customFormat="1" ht="13.5" thickBot="1">
      <c r="A72" s="135"/>
      <c r="B72" s="281"/>
      <c r="C72" s="60" t="s">
        <v>15</v>
      </c>
      <c r="D72" s="61">
        <v>0</v>
      </c>
      <c r="E72" s="61">
        <v>0</v>
      </c>
      <c r="F72" s="61">
        <v>0</v>
      </c>
      <c r="G72" s="196"/>
      <c r="H72" s="116"/>
    </row>
    <row r="73" spans="1:8" s="3" customFormat="1" ht="12.75" customHeight="1">
      <c r="A73" s="134" t="s">
        <v>21</v>
      </c>
      <c r="B73" s="224" t="s">
        <v>52</v>
      </c>
      <c r="C73" s="55" t="s">
        <v>12</v>
      </c>
      <c r="D73" s="56">
        <v>0</v>
      </c>
      <c r="E73" s="56">
        <v>0</v>
      </c>
      <c r="F73" s="56">
        <v>0</v>
      </c>
      <c r="G73" s="195">
        <f>SUM(F73:F76)/SUM(D73:D76)</f>
        <v>1</v>
      </c>
      <c r="H73" s="115"/>
    </row>
    <row r="74" spans="1:8" s="3" customFormat="1" ht="12.75">
      <c r="A74" s="134"/>
      <c r="B74" s="224"/>
      <c r="C74" s="58" t="s">
        <v>13</v>
      </c>
      <c r="D74" s="14">
        <v>0</v>
      </c>
      <c r="E74" s="14">
        <v>0</v>
      </c>
      <c r="F74" s="14">
        <v>0</v>
      </c>
      <c r="G74" s="195"/>
      <c r="H74" s="115"/>
    </row>
    <row r="75" spans="1:8" s="3" customFormat="1" ht="12.75">
      <c r="A75" s="134"/>
      <c r="B75" s="224"/>
      <c r="C75" s="58" t="s">
        <v>14</v>
      </c>
      <c r="D75" s="14">
        <v>1090.47</v>
      </c>
      <c r="E75" s="14">
        <v>1090.47</v>
      </c>
      <c r="F75" s="14">
        <v>1090.47</v>
      </c>
      <c r="G75" s="195"/>
      <c r="H75" s="115"/>
    </row>
    <row r="76" spans="1:8" s="3" customFormat="1" ht="13.5" thickBot="1">
      <c r="A76" s="134"/>
      <c r="B76" s="224"/>
      <c r="C76" s="67" t="s">
        <v>15</v>
      </c>
      <c r="D76" s="68">
        <v>0</v>
      </c>
      <c r="E76" s="68">
        <v>0</v>
      </c>
      <c r="F76" s="68">
        <v>0</v>
      </c>
      <c r="G76" s="195"/>
      <c r="H76" s="115"/>
    </row>
    <row r="77" spans="1:8" s="3" customFormat="1" ht="12.75" customHeight="1">
      <c r="A77" s="133" t="s">
        <v>22</v>
      </c>
      <c r="B77" s="280" t="s">
        <v>53</v>
      </c>
      <c r="C77" s="64" t="s">
        <v>12</v>
      </c>
      <c r="D77" s="65">
        <v>0</v>
      </c>
      <c r="E77" s="65">
        <v>0</v>
      </c>
      <c r="F77" s="65">
        <v>0</v>
      </c>
      <c r="G77" s="194">
        <f>SUM(F77:F80)/SUM(D77:D80)</f>
        <v>1</v>
      </c>
      <c r="H77" s="114"/>
    </row>
    <row r="78" spans="1:8" s="3" customFormat="1" ht="12.75">
      <c r="A78" s="134"/>
      <c r="B78" s="224"/>
      <c r="C78" s="58" t="s">
        <v>13</v>
      </c>
      <c r="D78" s="14">
        <v>0</v>
      </c>
      <c r="E78" s="14">
        <v>0</v>
      </c>
      <c r="F78" s="14">
        <v>0</v>
      </c>
      <c r="G78" s="195"/>
      <c r="H78" s="115"/>
    </row>
    <row r="79" spans="1:8" s="3" customFormat="1" ht="12.75">
      <c r="A79" s="134"/>
      <c r="B79" s="224"/>
      <c r="C79" s="58" t="s">
        <v>14</v>
      </c>
      <c r="D79" s="14">
        <v>13913.22</v>
      </c>
      <c r="E79" s="14">
        <v>13913.22</v>
      </c>
      <c r="F79" s="14">
        <v>13913.22</v>
      </c>
      <c r="G79" s="195"/>
      <c r="H79" s="115"/>
    </row>
    <row r="80" spans="1:8" s="3" customFormat="1" ht="13.5" thickBot="1">
      <c r="A80" s="135"/>
      <c r="B80" s="281"/>
      <c r="C80" s="60" t="s">
        <v>15</v>
      </c>
      <c r="D80" s="61">
        <v>0</v>
      </c>
      <c r="E80" s="61">
        <v>0</v>
      </c>
      <c r="F80" s="61">
        <v>0</v>
      </c>
      <c r="G80" s="196"/>
      <c r="H80" s="116"/>
    </row>
    <row r="81" spans="1:8" s="3" customFormat="1" ht="12.75">
      <c r="A81" s="134" t="s">
        <v>23</v>
      </c>
      <c r="B81" s="224" t="s">
        <v>54</v>
      </c>
      <c r="C81" s="55" t="s">
        <v>12</v>
      </c>
      <c r="D81" s="56">
        <v>0</v>
      </c>
      <c r="E81" s="56">
        <v>0</v>
      </c>
      <c r="F81" s="56">
        <v>0</v>
      </c>
      <c r="G81" s="195">
        <f>SUM(F81:F84)/SUM(D81:D84)</f>
        <v>1</v>
      </c>
      <c r="H81" s="115"/>
    </row>
    <row r="82" spans="1:8" s="3" customFormat="1" ht="12.75">
      <c r="A82" s="134"/>
      <c r="B82" s="224"/>
      <c r="C82" s="58" t="s">
        <v>13</v>
      </c>
      <c r="D82" s="14">
        <v>0</v>
      </c>
      <c r="E82" s="14">
        <v>0</v>
      </c>
      <c r="F82" s="14">
        <v>0</v>
      </c>
      <c r="G82" s="195"/>
      <c r="H82" s="115"/>
    </row>
    <row r="83" spans="1:8" s="3" customFormat="1" ht="12.75">
      <c r="A83" s="134"/>
      <c r="B83" s="224"/>
      <c r="C83" s="58" t="s">
        <v>14</v>
      </c>
      <c r="D83" s="14">
        <v>1908.7</v>
      </c>
      <c r="E83" s="14">
        <v>1908.7</v>
      </c>
      <c r="F83" s="14">
        <v>1908.7</v>
      </c>
      <c r="G83" s="195"/>
      <c r="H83" s="115"/>
    </row>
    <row r="84" spans="1:8" s="3" customFormat="1" ht="13.5" thickBot="1">
      <c r="A84" s="135"/>
      <c r="B84" s="231"/>
      <c r="C84" s="60" t="s">
        <v>15</v>
      </c>
      <c r="D84" s="61">
        <v>0</v>
      </c>
      <c r="E84" s="61">
        <v>0</v>
      </c>
      <c r="F84" s="61">
        <v>0</v>
      </c>
      <c r="G84" s="196"/>
      <c r="H84" s="116"/>
    </row>
    <row r="85" spans="1:8" s="2" customFormat="1" ht="25.5">
      <c r="A85" s="200" t="s">
        <v>24</v>
      </c>
      <c r="B85" s="218" t="s">
        <v>55</v>
      </c>
      <c r="C85" s="50" t="s">
        <v>12</v>
      </c>
      <c r="D85" s="76">
        <f aca="true" t="shared" si="5" ref="D85:F87">D89</f>
        <v>0</v>
      </c>
      <c r="E85" s="76">
        <f t="shared" si="5"/>
        <v>0</v>
      </c>
      <c r="F85" s="76">
        <f t="shared" si="5"/>
        <v>0</v>
      </c>
      <c r="G85" s="127">
        <f>SUM(F85:F88)/SUM(D85:D88)</f>
        <v>0.9992760811861544</v>
      </c>
      <c r="H85" s="130"/>
    </row>
    <row r="86" spans="1:8" s="2" customFormat="1" ht="12.75">
      <c r="A86" s="201"/>
      <c r="B86" s="219"/>
      <c r="C86" s="52" t="s">
        <v>13</v>
      </c>
      <c r="D86" s="76">
        <f t="shared" si="5"/>
        <v>0</v>
      </c>
      <c r="E86" s="76">
        <f t="shared" si="5"/>
        <v>0</v>
      </c>
      <c r="F86" s="76">
        <f t="shared" si="5"/>
        <v>0</v>
      </c>
      <c r="G86" s="128"/>
      <c r="H86" s="131"/>
    </row>
    <row r="87" spans="1:8" s="2" customFormat="1" ht="12.75">
      <c r="A87" s="201"/>
      <c r="B87" s="219"/>
      <c r="C87" s="52" t="s">
        <v>14</v>
      </c>
      <c r="D87" s="76">
        <f t="shared" si="5"/>
        <v>2610.79</v>
      </c>
      <c r="E87" s="76">
        <f t="shared" si="5"/>
        <v>2608.9</v>
      </c>
      <c r="F87" s="76">
        <f t="shared" si="5"/>
        <v>2608.9</v>
      </c>
      <c r="G87" s="128"/>
      <c r="H87" s="131"/>
    </row>
    <row r="88" spans="1:8" s="2" customFormat="1" ht="13.5" thickBot="1">
      <c r="A88" s="201"/>
      <c r="B88" s="219"/>
      <c r="C88" s="77" t="s">
        <v>15</v>
      </c>
      <c r="D88" s="76">
        <f>D92</f>
        <v>0</v>
      </c>
      <c r="E88" s="76">
        <f>E92</f>
        <v>0</v>
      </c>
      <c r="F88" s="76">
        <f>F92</f>
        <v>0</v>
      </c>
      <c r="G88" s="128"/>
      <c r="H88" s="131"/>
    </row>
    <row r="89" spans="1:8" s="1" customFormat="1" ht="15.75" customHeight="1">
      <c r="A89" s="133" t="s">
        <v>25</v>
      </c>
      <c r="B89" s="136" t="s">
        <v>56</v>
      </c>
      <c r="C89" s="64" t="s">
        <v>12</v>
      </c>
      <c r="D89" s="65">
        <v>0</v>
      </c>
      <c r="E89" s="65">
        <v>0</v>
      </c>
      <c r="F89" s="65">
        <v>0</v>
      </c>
      <c r="G89" s="194">
        <f>SUM(F89:F92)/SUM(D89:D92)</f>
        <v>0.9992760811861544</v>
      </c>
      <c r="H89" s="114"/>
    </row>
    <row r="90" spans="1:8" s="1" customFormat="1" ht="18" customHeight="1">
      <c r="A90" s="134"/>
      <c r="B90" s="137"/>
      <c r="C90" s="58" t="s">
        <v>13</v>
      </c>
      <c r="D90" s="14">
        <v>0</v>
      </c>
      <c r="E90" s="14">
        <v>0</v>
      </c>
      <c r="F90" s="14">
        <v>0</v>
      </c>
      <c r="G90" s="195"/>
      <c r="H90" s="115"/>
    </row>
    <row r="91" spans="1:8" s="1" customFormat="1" ht="15" customHeight="1">
      <c r="A91" s="134"/>
      <c r="B91" s="137"/>
      <c r="C91" s="58" t="s">
        <v>14</v>
      </c>
      <c r="D91" s="14">
        <v>2610.79</v>
      </c>
      <c r="E91" s="14">
        <v>2608.9</v>
      </c>
      <c r="F91" s="14">
        <v>2608.9</v>
      </c>
      <c r="G91" s="195"/>
      <c r="H91" s="115"/>
    </row>
    <row r="92" spans="1:8" s="1" customFormat="1" ht="12.75" customHeight="1" thickBot="1">
      <c r="A92" s="135"/>
      <c r="B92" s="138"/>
      <c r="C92" s="60" t="s">
        <v>15</v>
      </c>
      <c r="D92" s="61">
        <v>0</v>
      </c>
      <c r="E92" s="61">
        <v>0</v>
      </c>
      <c r="F92" s="61">
        <v>0</v>
      </c>
      <c r="G92" s="196"/>
      <c r="H92" s="116"/>
    </row>
    <row r="93" spans="1:8" s="2" customFormat="1" ht="13.5" customHeight="1">
      <c r="A93" s="200" t="s">
        <v>29</v>
      </c>
      <c r="B93" s="225" t="s">
        <v>57</v>
      </c>
      <c r="C93" s="50" t="s">
        <v>12</v>
      </c>
      <c r="D93" s="76">
        <f aca="true" t="shared" si="6" ref="D93:F95">D97</f>
        <v>0</v>
      </c>
      <c r="E93" s="76">
        <f t="shared" si="6"/>
        <v>0</v>
      </c>
      <c r="F93" s="76">
        <f t="shared" si="6"/>
        <v>0</v>
      </c>
      <c r="G93" s="127">
        <f>SUM(F93:F96)/SUM(D93:D96)</f>
        <v>1</v>
      </c>
      <c r="H93" s="130"/>
    </row>
    <row r="94" spans="1:8" s="2" customFormat="1" ht="12.75">
      <c r="A94" s="201"/>
      <c r="B94" s="226"/>
      <c r="C94" s="52" t="s">
        <v>13</v>
      </c>
      <c r="D94" s="17">
        <f t="shared" si="6"/>
        <v>0</v>
      </c>
      <c r="E94" s="17">
        <f t="shared" si="6"/>
        <v>0</v>
      </c>
      <c r="F94" s="17">
        <f t="shared" si="6"/>
        <v>0</v>
      </c>
      <c r="G94" s="128"/>
      <c r="H94" s="131"/>
    </row>
    <row r="95" spans="1:8" s="2" customFormat="1" ht="12.75">
      <c r="A95" s="201"/>
      <c r="B95" s="226"/>
      <c r="C95" s="52" t="s">
        <v>14</v>
      </c>
      <c r="D95" s="17">
        <f t="shared" si="6"/>
        <v>1876.74</v>
      </c>
      <c r="E95" s="17">
        <f t="shared" si="6"/>
        <v>1876.74</v>
      </c>
      <c r="F95" s="17">
        <f t="shared" si="6"/>
        <v>1876.74</v>
      </c>
      <c r="G95" s="128"/>
      <c r="H95" s="131"/>
    </row>
    <row r="96" spans="1:8" s="2" customFormat="1" ht="13.5" thickBot="1">
      <c r="A96" s="202"/>
      <c r="B96" s="227"/>
      <c r="C96" s="53" t="s">
        <v>15</v>
      </c>
      <c r="D96" s="79">
        <f>D100</f>
        <v>0</v>
      </c>
      <c r="E96" s="79">
        <f>E100</f>
        <v>0</v>
      </c>
      <c r="F96" s="79">
        <f>F100</f>
        <v>0</v>
      </c>
      <c r="G96" s="129"/>
      <c r="H96" s="132"/>
    </row>
    <row r="97" spans="1:8" s="3" customFormat="1" ht="21" customHeight="1">
      <c r="A97" s="133" t="s">
        <v>30</v>
      </c>
      <c r="B97" s="228" t="s">
        <v>58</v>
      </c>
      <c r="C97" s="55" t="s">
        <v>12</v>
      </c>
      <c r="D97" s="56">
        <v>0</v>
      </c>
      <c r="E97" s="56">
        <v>0</v>
      </c>
      <c r="F97" s="56">
        <v>0</v>
      </c>
      <c r="G97" s="194">
        <f>SUM(F97:F100)/SUM(D97:D100)</f>
        <v>1</v>
      </c>
      <c r="H97" s="114"/>
    </row>
    <row r="98" spans="1:8" s="3" customFormat="1" ht="21" customHeight="1">
      <c r="A98" s="134"/>
      <c r="B98" s="229"/>
      <c r="C98" s="58" t="s">
        <v>13</v>
      </c>
      <c r="D98" s="14">
        <v>0</v>
      </c>
      <c r="E98" s="14">
        <v>0</v>
      </c>
      <c r="F98" s="14">
        <v>0</v>
      </c>
      <c r="G98" s="195"/>
      <c r="H98" s="115"/>
    </row>
    <row r="99" spans="1:8" s="3" customFormat="1" ht="18" customHeight="1">
      <c r="A99" s="134"/>
      <c r="B99" s="229"/>
      <c r="C99" s="58" t="s">
        <v>14</v>
      </c>
      <c r="D99" s="14">
        <v>1876.74</v>
      </c>
      <c r="E99" s="14">
        <v>1876.74</v>
      </c>
      <c r="F99" s="14">
        <v>1876.74</v>
      </c>
      <c r="G99" s="195"/>
      <c r="H99" s="115"/>
    </row>
    <row r="100" spans="1:8" s="3" customFormat="1" ht="21" customHeight="1" thickBot="1">
      <c r="A100" s="135"/>
      <c r="B100" s="230"/>
      <c r="C100" s="60" t="s">
        <v>15</v>
      </c>
      <c r="D100" s="61">
        <v>0</v>
      </c>
      <c r="E100" s="61">
        <v>0</v>
      </c>
      <c r="F100" s="61">
        <v>0</v>
      </c>
      <c r="G100" s="196"/>
      <c r="H100" s="116"/>
    </row>
    <row r="101" spans="1:8" s="2" customFormat="1" ht="13.5" customHeight="1">
      <c r="A101" s="200" t="s">
        <v>34</v>
      </c>
      <c r="B101" s="225" t="s">
        <v>59</v>
      </c>
      <c r="C101" s="50" t="s">
        <v>12</v>
      </c>
      <c r="D101" s="51">
        <f aca="true" t="shared" si="7" ref="D101:F104">D105</f>
        <v>0</v>
      </c>
      <c r="E101" s="51">
        <f t="shared" si="7"/>
        <v>0</v>
      </c>
      <c r="F101" s="51">
        <f t="shared" si="7"/>
        <v>0</v>
      </c>
      <c r="G101" s="127">
        <f>SUM(F101:F104)/SUM(D101:D104)</f>
        <v>0.9976017550070975</v>
      </c>
      <c r="H101" s="130"/>
    </row>
    <row r="102" spans="1:8" s="2" customFormat="1" ht="12.75">
      <c r="A102" s="201"/>
      <c r="B102" s="226"/>
      <c r="C102" s="52" t="s">
        <v>13</v>
      </c>
      <c r="D102" s="17">
        <f t="shared" si="7"/>
        <v>13751.06</v>
      </c>
      <c r="E102" s="17">
        <f t="shared" si="7"/>
        <v>13718.08</v>
      </c>
      <c r="F102" s="17">
        <f t="shared" si="7"/>
        <v>13718.08</v>
      </c>
      <c r="G102" s="128"/>
      <c r="H102" s="131"/>
    </row>
    <row r="103" spans="1:8" s="2" customFormat="1" ht="12.75">
      <c r="A103" s="201"/>
      <c r="B103" s="226"/>
      <c r="C103" s="52" t="s">
        <v>14</v>
      </c>
      <c r="D103" s="17">
        <f t="shared" si="7"/>
        <v>1359.99</v>
      </c>
      <c r="E103" s="17">
        <f t="shared" si="7"/>
        <v>1356.73</v>
      </c>
      <c r="F103" s="17">
        <f t="shared" si="7"/>
        <v>1356.73</v>
      </c>
      <c r="G103" s="128"/>
      <c r="H103" s="131"/>
    </row>
    <row r="104" spans="1:8" s="2" customFormat="1" ht="31.5" customHeight="1" thickBot="1">
      <c r="A104" s="202"/>
      <c r="B104" s="227"/>
      <c r="C104" s="53" t="s">
        <v>15</v>
      </c>
      <c r="D104" s="54">
        <f t="shared" si="7"/>
        <v>0</v>
      </c>
      <c r="E104" s="54">
        <f t="shared" si="7"/>
        <v>0</v>
      </c>
      <c r="F104" s="54">
        <f t="shared" si="7"/>
        <v>0</v>
      </c>
      <c r="G104" s="129"/>
      <c r="H104" s="132"/>
    </row>
    <row r="105" spans="1:8" s="3" customFormat="1" ht="19.5" customHeight="1">
      <c r="A105" s="134" t="s">
        <v>31</v>
      </c>
      <c r="B105" s="229" t="s">
        <v>60</v>
      </c>
      <c r="C105" s="55" t="s">
        <v>12</v>
      </c>
      <c r="D105" s="56">
        <v>0</v>
      </c>
      <c r="E105" s="56">
        <v>0</v>
      </c>
      <c r="F105" s="56">
        <v>0</v>
      </c>
      <c r="G105" s="195">
        <f>SUM(F105:F108)/SUM(D105:D108)</f>
        <v>0.9976017550070975</v>
      </c>
      <c r="H105" s="115"/>
    </row>
    <row r="106" spans="1:8" s="3" customFormat="1" ht="24" customHeight="1">
      <c r="A106" s="134"/>
      <c r="B106" s="229"/>
      <c r="C106" s="58" t="s">
        <v>13</v>
      </c>
      <c r="D106" s="14">
        <v>13751.06</v>
      </c>
      <c r="E106" s="14">
        <v>13718.08</v>
      </c>
      <c r="F106" s="14">
        <v>13718.08</v>
      </c>
      <c r="G106" s="195"/>
      <c r="H106" s="115"/>
    </row>
    <row r="107" spans="1:8" s="3" customFormat="1" ht="17.25" customHeight="1">
      <c r="A107" s="134"/>
      <c r="B107" s="229"/>
      <c r="C107" s="58" t="s">
        <v>14</v>
      </c>
      <c r="D107" s="14">
        <v>1359.99</v>
      </c>
      <c r="E107" s="14">
        <v>1356.73</v>
      </c>
      <c r="F107" s="14">
        <v>1356.73</v>
      </c>
      <c r="G107" s="195"/>
      <c r="H107" s="115"/>
    </row>
    <row r="108" spans="1:8" s="3" customFormat="1" ht="16.5" customHeight="1" thickBot="1">
      <c r="A108" s="134"/>
      <c r="B108" s="229"/>
      <c r="C108" s="67" t="s">
        <v>15</v>
      </c>
      <c r="D108" s="68">
        <v>0</v>
      </c>
      <c r="E108" s="68">
        <v>0</v>
      </c>
      <c r="F108" s="68">
        <v>0</v>
      </c>
      <c r="G108" s="195"/>
      <c r="H108" s="115"/>
    </row>
    <row r="109" spans="1:8" s="1" customFormat="1" ht="25.5">
      <c r="A109" s="260" t="s">
        <v>32</v>
      </c>
      <c r="B109" s="282" t="s">
        <v>61</v>
      </c>
      <c r="C109" s="81" t="s">
        <v>12</v>
      </c>
      <c r="D109" s="82">
        <f aca="true" t="shared" si="8" ref="D109:F112">D105</f>
        <v>0</v>
      </c>
      <c r="E109" s="82">
        <f t="shared" si="8"/>
        <v>0</v>
      </c>
      <c r="F109" s="82">
        <f t="shared" si="8"/>
        <v>0</v>
      </c>
      <c r="G109" s="194">
        <f>SUM(F109:F112)/SUM(D109:D112)</f>
        <v>0.9976017550070975</v>
      </c>
      <c r="H109" s="158"/>
    </row>
    <row r="110" spans="1:8" s="1" customFormat="1" ht="12.75">
      <c r="A110" s="261"/>
      <c r="B110" s="283"/>
      <c r="C110" s="83" t="s">
        <v>13</v>
      </c>
      <c r="D110" s="84">
        <f t="shared" si="8"/>
        <v>13751.06</v>
      </c>
      <c r="E110" s="84">
        <f t="shared" si="8"/>
        <v>13718.08</v>
      </c>
      <c r="F110" s="84">
        <f t="shared" si="8"/>
        <v>13718.08</v>
      </c>
      <c r="G110" s="195"/>
      <c r="H110" s="159"/>
    </row>
    <row r="111" spans="1:8" s="1" customFormat="1" ht="12.75">
      <c r="A111" s="261"/>
      <c r="B111" s="283"/>
      <c r="C111" s="83" t="s">
        <v>14</v>
      </c>
      <c r="D111" s="84">
        <f t="shared" si="8"/>
        <v>1359.99</v>
      </c>
      <c r="E111" s="84">
        <f t="shared" si="8"/>
        <v>1356.73</v>
      </c>
      <c r="F111" s="84">
        <f t="shared" si="8"/>
        <v>1356.73</v>
      </c>
      <c r="G111" s="195"/>
      <c r="H111" s="159"/>
    </row>
    <row r="112" spans="1:8" s="1" customFormat="1" ht="13.5" thickBot="1">
      <c r="A112" s="262"/>
      <c r="B112" s="284"/>
      <c r="C112" s="85" t="s">
        <v>15</v>
      </c>
      <c r="D112" s="86">
        <f t="shared" si="8"/>
        <v>0</v>
      </c>
      <c r="E112" s="86">
        <f t="shared" si="8"/>
        <v>0</v>
      </c>
      <c r="F112" s="86">
        <f t="shared" si="8"/>
        <v>0</v>
      </c>
      <c r="G112" s="196"/>
      <c r="H112" s="160"/>
    </row>
    <row r="113" spans="1:8" s="1" customFormat="1" ht="25.5">
      <c r="A113" s="179" t="s">
        <v>33</v>
      </c>
      <c r="B113" s="182" t="s">
        <v>18</v>
      </c>
      <c r="C113" s="45" t="s">
        <v>12</v>
      </c>
      <c r="D113" s="87">
        <f aca="true" t="shared" si="9" ref="D113:F115">D109+D53</f>
        <v>0</v>
      </c>
      <c r="E113" s="87">
        <f t="shared" si="9"/>
        <v>0</v>
      </c>
      <c r="F113" s="87">
        <f t="shared" si="9"/>
        <v>0</v>
      </c>
      <c r="G113" s="123">
        <f>SUM(F113:F116)/SUM(D113:D116)</f>
        <v>0.9937089642757219</v>
      </c>
      <c r="H113" s="124"/>
    </row>
    <row r="114" spans="1:8" s="1" customFormat="1" ht="12.75">
      <c r="A114" s="180"/>
      <c r="B114" s="183"/>
      <c r="C114" s="48" t="s">
        <v>13</v>
      </c>
      <c r="D114" s="30">
        <f t="shared" si="9"/>
        <v>13751.06</v>
      </c>
      <c r="E114" s="30">
        <f t="shared" si="9"/>
        <v>13718.08</v>
      </c>
      <c r="F114" s="30">
        <f t="shared" si="9"/>
        <v>13718.08</v>
      </c>
      <c r="G114" s="118"/>
      <c r="H114" s="125"/>
    </row>
    <row r="115" spans="1:8" s="1" customFormat="1" ht="12.75">
      <c r="A115" s="180"/>
      <c r="B115" s="183"/>
      <c r="C115" s="48" t="s">
        <v>14</v>
      </c>
      <c r="D115" s="30">
        <f t="shared" si="9"/>
        <v>23455.850000000002</v>
      </c>
      <c r="E115" s="30">
        <f t="shared" si="9"/>
        <v>23254.760000000002</v>
      </c>
      <c r="F115" s="30">
        <f t="shared" si="9"/>
        <v>23254.760000000002</v>
      </c>
      <c r="G115" s="118"/>
      <c r="H115" s="125"/>
    </row>
    <row r="116" spans="1:8" s="1" customFormat="1" ht="12.75">
      <c r="A116" s="180"/>
      <c r="B116" s="183"/>
      <c r="C116" s="48" t="s">
        <v>15</v>
      </c>
      <c r="D116" s="88">
        <f>D112+D56</f>
        <v>0</v>
      </c>
      <c r="E116" s="88">
        <f>E112+E56</f>
        <v>0</v>
      </c>
      <c r="F116" s="88">
        <f>F112+F56</f>
        <v>0</v>
      </c>
      <c r="G116" s="118"/>
      <c r="H116" s="125"/>
    </row>
    <row r="117" spans="1:8" s="1" customFormat="1" ht="13.5" thickBot="1">
      <c r="A117" s="181"/>
      <c r="B117" s="184"/>
      <c r="C117" s="42" t="s">
        <v>129</v>
      </c>
      <c r="D117" s="31">
        <f>SUM(D113:D116)</f>
        <v>37206.91</v>
      </c>
      <c r="E117" s="31">
        <f>SUM(E113:E116)</f>
        <v>36972.840000000004</v>
      </c>
      <c r="F117" s="31">
        <f>SUM(F113:F116)</f>
        <v>36972.840000000004</v>
      </c>
      <c r="G117" s="119"/>
      <c r="H117" s="126"/>
    </row>
    <row r="118" spans="1:8" ht="33.75" customHeight="1">
      <c r="A118" s="239" t="s">
        <v>1</v>
      </c>
      <c r="B118" s="240"/>
      <c r="C118" s="232" t="s">
        <v>112</v>
      </c>
      <c r="D118" s="232"/>
      <c r="E118" s="232"/>
      <c r="F118" s="232"/>
      <c r="G118" s="232"/>
      <c r="H118" s="233"/>
    </row>
    <row r="119" spans="1:8" ht="15" customHeight="1">
      <c r="A119" s="18" t="s">
        <v>2</v>
      </c>
      <c r="B119" s="19"/>
      <c r="C119" s="20" t="s">
        <v>136</v>
      </c>
      <c r="D119" s="21"/>
      <c r="E119" s="21"/>
      <c r="F119" s="21"/>
      <c r="G119" s="22"/>
      <c r="H119" s="23"/>
    </row>
    <row r="120" spans="1:8" ht="15.75" customHeight="1" thickBot="1">
      <c r="A120" s="24" t="s">
        <v>3</v>
      </c>
      <c r="B120" s="25"/>
      <c r="C120" s="26" t="s">
        <v>44</v>
      </c>
      <c r="D120" s="74"/>
      <c r="E120" s="74"/>
      <c r="F120" s="74"/>
      <c r="G120" s="28"/>
      <c r="H120" s="29"/>
    </row>
    <row r="121" spans="1:8" ht="140.25" customHeight="1" thickBot="1">
      <c r="A121" s="9" t="s">
        <v>4</v>
      </c>
      <c r="B121" s="10" t="s">
        <v>5</v>
      </c>
      <c r="C121" s="10" t="s">
        <v>6</v>
      </c>
      <c r="D121" s="11" t="s">
        <v>7</v>
      </c>
      <c r="E121" s="11" t="s">
        <v>8</v>
      </c>
      <c r="F121" s="11" t="s">
        <v>9</v>
      </c>
      <c r="G121" s="10" t="s">
        <v>10</v>
      </c>
      <c r="H121" s="12" t="s">
        <v>11</v>
      </c>
    </row>
    <row r="122" spans="1:8" ht="19.5" customHeight="1">
      <c r="A122" s="200">
        <v>1</v>
      </c>
      <c r="B122" s="203" t="s">
        <v>47</v>
      </c>
      <c r="C122" s="50" t="s">
        <v>12</v>
      </c>
      <c r="D122" s="89">
        <f aca="true" t="shared" si="10" ref="D122:F124">D126+D134</f>
        <v>0</v>
      </c>
      <c r="E122" s="89">
        <f t="shared" si="10"/>
        <v>0</v>
      </c>
      <c r="F122" s="89">
        <f t="shared" si="10"/>
        <v>0</v>
      </c>
      <c r="G122" s="127">
        <f>SUM(F122:F125)/SUM(D122:D125)</f>
        <v>0.9648662107770659</v>
      </c>
      <c r="H122" s="130"/>
    </row>
    <row r="123" spans="1:8" ht="18.75" customHeight="1">
      <c r="A123" s="201"/>
      <c r="B123" s="204"/>
      <c r="C123" s="52" t="s">
        <v>13</v>
      </c>
      <c r="D123" s="17">
        <f t="shared" si="10"/>
        <v>0</v>
      </c>
      <c r="E123" s="17">
        <f t="shared" si="10"/>
        <v>0</v>
      </c>
      <c r="F123" s="17">
        <f t="shared" si="10"/>
        <v>0</v>
      </c>
      <c r="G123" s="128"/>
      <c r="H123" s="131"/>
    </row>
    <row r="124" spans="1:8" ht="17.25" customHeight="1">
      <c r="A124" s="201"/>
      <c r="B124" s="204"/>
      <c r="C124" s="52" t="s">
        <v>14</v>
      </c>
      <c r="D124" s="17">
        <f t="shared" si="10"/>
        <v>7791.360000000001</v>
      </c>
      <c r="E124" s="17">
        <f t="shared" si="10"/>
        <v>7517.620000000001</v>
      </c>
      <c r="F124" s="17">
        <f t="shared" si="10"/>
        <v>7517.620000000001</v>
      </c>
      <c r="G124" s="128"/>
      <c r="H124" s="131"/>
    </row>
    <row r="125" spans="1:8" ht="21.75" customHeight="1" thickBot="1">
      <c r="A125" s="202"/>
      <c r="B125" s="205"/>
      <c r="C125" s="53" t="s">
        <v>15</v>
      </c>
      <c r="D125" s="70">
        <f>D129+D137</f>
        <v>0</v>
      </c>
      <c r="E125" s="70">
        <f>E129+E137</f>
        <v>0</v>
      </c>
      <c r="F125" s="70">
        <f>F129+F137</f>
        <v>0</v>
      </c>
      <c r="G125" s="129"/>
      <c r="H125" s="132"/>
    </row>
    <row r="126" spans="1:8" ht="19.5" customHeight="1">
      <c r="A126" s="200" t="s">
        <v>16</v>
      </c>
      <c r="B126" s="203" t="s">
        <v>66</v>
      </c>
      <c r="C126" s="50" t="s">
        <v>12</v>
      </c>
      <c r="D126" s="51">
        <f aca="true" t="shared" si="11" ref="D126:F129">D130</f>
        <v>0</v>
      </c>
      <c r="E126" s="51">
        <f t="shared" si="11"/>
        <v>0</v>
      </c>
      <c r="F126" s="51">
        <f t="shared" si="11"/>
        <v>0</v>
      </c>
      <c r="G126" s="127">
        <v>0</v>
      </c>
      <c r="H126" s="130"/>
    </row>
    <row r="127" spans="1:8" ht="18.75" customHeight="1">
      <c r="A127" s="201"/>
      <c r="B127" s="204"/>
      <c r="C127" s="52" t="s">
        <v>13</v>
      </c>
      <c r="D127" s="17">
        <f t="shared" si="11"/>
        <v>0</v>
      </c>
      <c r="E127" s="17">
        <f t="shared" si="11"/>
        <v>0</v>
      </c>
      <c r="F127" s="17">
        <f t="shared" si="11"/>
        <v>0</v>
      </c>
      <c r="G127" s="128"/>
      <c r="H127" s="131"/>
    </row>
    <row r="128" spans="1:8" ht="17.25" customHeight="1">
      <c r="A128" s="201"/>
      <c r="B128" s="204"/>
      <c r="C128" s="52" t="s">
        <v>14</v>
      </c>
      <c r="D128" s="17">
        <f t="shared" si="11"/>
        <v>0</v>
      </c>
      <c r="E128" s="17">
        <f t="shared" si="11"/>
        <v>0</v>
      </c>
      <c r="F128" s="17">
        <f t="shared" si="11"/>
        <v>0</v>
      </c>
      <c r="G128" s="128"/>
      <c r="H128" s="131"/>
    </row>
    <row r="129" spans="1:8" ht="21.75" customHeight="1" thickBot="1">
      <c r="A129" s="202"/>
      <c r="B129" s="205"/>
      <c r="C129" s="53" t="s">
        <v>15</v>
      </c>
      <c r="D129" s="54">
        <f t="shared" si="11"/>
        <v>0</v>
      </c>
      <c r="E129" s="54">
        <f t="shared" si="11"/>
        <v>0</v>
      </c>
      <c r="F129" s="54">
        <f t="shared" si="11"/>
        <v>0</v>
      </c>
      <c r="G129" s="129"/>
      <c r="H129" s="132"/>
    </row>
    <row r="130" spans="1:8" ht="20.25" customHeight="1">
      <c r="A130" s="134" t="s">
        <v>17</v>
      </c>
      <c r="B130" s="224" t="s">
        <v>27</v>
      </c>
      <c r="C130" s="55" t="s">
        <v>12</v>
      </c>
      <c r="D130" s="56">
        <v>0</v>
      </c>
      <c r="E130" s="56">
        <v>0</v>
      </c>
      <c r="F130" s="56">
        <v>0</v>
      </c>
      <c r="G130" s="195">
        <v>0</v>
      </c>
      <c r="H130" s="115"/>
    </row>
    <row r="131" spans="1:8" ht="15.75" customHeight="1">
      <c r="A131" s="134"/>
      <c r="B131" s="224"/>
      <c r="C131" s="58" t="s">
        <v>13</v>
      </c>
      <c r="D131" s="14">
        <v>0</v>
      </c>
      <c r="E131" s="14">
        <v>0</v>
      </c>
      <c r="F131" s="14">
        <v>0</v>
      </c>
      <c r="G131" s="195"/>
      <c r="H131" s="115"/>
    </row>
    <row r="132" spans="1:8" ht="14.25" customHeight="1">
      <c r="A132" s="134"/>
      <c r="B132" s="224"/>
      <c r="C132" s="58" t="s">
        <v>14</v>
      </c>
      <c r="D132" s="14">
        <v>0</v>
      </c>
      <c r="E132" s="14">
        <v>0</v>
      </c>
      <c r="F132" s="14">
        <v>0</v>
      </c>
      <c r="G132" s="195"/>
      <c r="H132" s="115"/>
    </row>
    <row r="133" spans="1:8" ht="15.75" customHeight="1" thickBot="1">
      <c r="A133" s="134"/>
      <c r="B133" s="224"/>
      <c r="C133" s="67" t="s">
        <v>15</v>
      </c>
      <c r="D133" s="61">
        <v>0</v>
      </c>
      <c r="E133" s="61">
        <v>0</v>
      </c>
      <c r="F133" s="61">
        <v>0</v>
      </c>
      <c r="G133" s="195"/>
      <c r="H133" s="115"/>
    </row>
    <row r="134" spans="1:8" ht="24" customHeight="1">
      <c r="A134" s="200" t="s">
        <v>19</v>
      </c>
      <c r="B134" s="225" t="s">
        <v>67</v>
      </c>
      <c r="C134" s="50" t="s">
        <v>12</v>
      </c>
      <c r="D134" s="70">
        <f aca="true" t="shared" si="12" ref="D134:F137">D138+D142+D146+D150</f>
        <v>0</v>
      </c>
      <c r="E134" s="70">
        <f t="shared" si="12"/>
        <v>0</v>
      </c>
      <c r="F134" s="70">
        <f t="shared" si="12"/>
        <v>0</v>
      </c>
      <c r="G134" s="127">
        <f>SUM(F134:F137)/SUM(D134:D137)</f>
        <v>0.9648662107770659</v>
      </c>
      <c r="H134" s="130"/>
    </row>
    <row r="135" spans="1:8" ht="17.25" customHeight="1">
      <c r="A135" s="201"/>
      <c r="B135" s="226"/>
      <c r="C135" s="52" t="s">
        <v>13</v>
      </c>
      <c r="D135" s="17">
        <f t="shared" si="12"/>
        <v>0</v>
      </c>
      <c r="E135" s="17">
        <f t="shared" si="12"/>
        <v>0</v>
      </c>
      <c r="F135" s="17">
        <f t="shared" si="12"/>
        <v>0</v>
      </c>
      <c r="G135" s="128"/>
      <c r="H135" s="131"/>
    </row>
    <row r="136" spans="1:8" ht="19.5" customHeight="1">
      <c r="A136" s="201"/>
      <c r="B136" s="226"/>
      <c r="C136" s="52" t="s">
        <v>14</v>
      </c>
      <c r="D136" s="17">
        <f>D140+D144+D148+D152+D156</f>
        <v>7791.360000000001</v>
      </c>
      <c r="E136" s="17">
        <f>E140+E144+E148+E152+E156</f>
        <v>7517.620000000001</v>
      </c>
      <c r="F136" s="17">
        <f>F140+F144+F148+F152+F156</f>
        <v>7517.620000000001</v>
      </c>
      <c r="G136" s="128"/>
      <c r="H136" s="131"/>
    </row>
    <row r="137" spans="1:8" ht="21" customHeight="1" thickBot="1">
      <c r="A137" s="202"/>
      <c r="B137" s="227"/>
      <c r="C137" s="53" t="s">
        <v>15</v>
      </c>
      <c r="D137" s="17">
        <f t="shared" si="12"/>
        <v>0</v>
      </c>
      <c r="E137" s="17">
        <f t="shared" si="12"/>
        <v>0</v>
      </c>
      <c r="F137" s="17">
        <f t="shared" si="12"/>
        <v>0</v>
      </c>
      <c r="G137" s="129"/>
      <c r="H137" s="132"/>
    </row>
    <row r="138" spans="1:8" ht="21" customHeight="1">
      <c r="A138" s="133" t="s">
        <v>20</v>
      </c>
      <c r="B138" s="228" t="s">
        <v>68</v>
      </c>
      <c r="C138" s="64" t="s">
        <v>12</v>
      </c>
      <c r="D138" s="65">
        <v>0</v>
      </c>
      <c r="E138" s="65">
        <v>0</v>
      </c>
      <c r="F138" s="65">
        <v>0</v>
      </c>
      <c r="G138" s="194">
        <f>SUM(F138:F141)/SUM(D138:D141)</f>
        <v>0.9136107155666189</v>
      </c>
      <c r="H138" s="114"/>
    </row>
    <row r="139" spans="1:8" ht="20.25" customHeight="1">
      <c r="A139" s="134"/>
      <c r="B139" s="229"/>
      <c r="C139" s="58" t="s">
        <v>13</v>
      </c>
      <c r="D139" s="14">
        <v>0</v>
      </c>
      <c r="E139" s="14">
        <v>0</v>
      </c>
      <c r="F139" s="14">
        <v>0</v>
      </c>
      <c r="G139" s="195"/>
      <c r="H139" s="115"/>
    </row>
    <row r="140" spans="1:8" ht="18.75" customHeight="1">
      <c r="A140" s="134"/>
      <c r="B140" s="229"/>
      <c r="C140" s="58" t="s">
        <v>14</v>
      </c>
      <c r="D140" s="14">
        <v>2816.09</v>
      </c>
      <c r="E140" s="14">
        <v>2572.81</v>
      </c>
      <c r="F140" s="14">
        <v>2572.81</v>
      </c>
      <c r="G140" s="195"/>
      <c r="H140" s="115"/>
    </row>
    <row r="141" spans="1:8" ht="18" customHeight="1" thickBot="1">
      <c r="A141" s="135"/>
      <c r="B141" s="230"/>
      <c r="C141" s="60" t="s">
        <v>15</v>
      </c>
      <c r="D141" s="61">
        <v>0</v>
      </c>
      <c r="E141" s="61">
        <v>0</v>
      </c>
      <c r="F141" s="61">
        <v>0</v>
      </c>
      <c r="G141" s="196"/>
      <c r="H141" s="116"/>
    </row>
    <row r="142" spans="1:8" ht="22.5" customHeight="1">
      <c r="A142" s="133" t="s">
        <v>21</v>
      </c>
      <c r="B142" s="228" t="s">
        <v>69</v>
      </c>
      <c r="C142" s="64" t="s">
        <v>12</v>
      </c>
      <c r="D142" s="65">
        <v>0</v>
      </c>
      <c r="E142" s="65">
        <v>0</v>
      </c>
      <c r="F142" s="65">
        <v>0</v>
      </c>
      <c r="G142" s="194">
        <f>SUM(F142:F145)/SUM(D142:D145)</f>
        <v>1</v>
      </c>
      <c r="H142" s="57"/>
    </row>
    <row r="143" spans="1:8" ht="18.75" customHeight="1">
      <c r="A143" s="134"/>
      <c r="B143" s="229"/>
      <c r="C143" s="58" t="s">
        <v>13</v>
      </c>
      <c r="D143" s="14">
        <v>0</v>
      </c>
      <c r="E143" s="14">
        <v>0</v>
      </c>
      <c r="F143" s="14">
        <v>0</v>
      </c>
      <c r="G143" s="195"/>
      <c r="H143" s="59"/>
    </row>
    <row r="144" spans="1:8" ht="18.75" customHeight="1">
      <c r="A144" s="134"/>
      <c r="B144" s="229"/>
      <c r="C144" s="58" t="s">
        <v>14</v>
      </c>
      <c r="D144" s="14">
        <v>45</v>
      </c>
      <c r="E144" s="14">
        <v>45</v>
      </c>
      <c r="F144" s="14">
        <v>45</v>
      </c>
      <c r="G144" s="195"/>
      <c r="H144" s="59"/>
    </row>
    <row r="145" spans="1:8" ht="22.5" customHeight="1" thickBot="1">
      <c r="A145" s="135"/>
      <c r="B145" s="230"/>
      <c r="C145" s="60" t="s">
        <v>15</v>
      </c>
      <c r="D145" s="61">
        <v>0</v>
      </c>
      <c r="E145" s="61">
        <v>0</v>
      </c>
      <c r="F145" s="61">
        <v>0</v>
      </c>
      <c r="G145" s="196"/>
      <c r="H145" s="62"/>
    </row>
    <row r="146" spans="1:8" s="13" customFormat="1" ht="20.25" customHeight="1">
      <c r="A146" s="133" t="s">
        <v>22</v>
      </c>
      <c r="B146" s="228" t="s">
        <v>140</v>
      </c>
      <c r="C146" s="64" t="s">
        <v>12</v>
      </c>
      <c r="D146" s="65">
        <v>0</v>
      </c>
      <c r="E146" s="65">
        <v>0</v>
      </c>
      <c r="F146" s="65">
        <v>0</v>
      </c>
      <c r="G146" s="194">
        <f>SUM(F146:F149)/SUM(D146:D149)</f>
        <v>1</v>
      </c>
      <c r="H146" s="114"/>
    </row>
    <row r="147" spans="1:8" s="13" customFormat="1" ht="20.25" customHeight="1">
      <c r="A147" s="134"/>
      <c r="B147" s="229"/>
      <c r="C147" s="58" t="s">
        <v>13</v>
      </c>
      <c r="D147" s="56">
        <v>0</v>
      </c>
      <c r="E147" s="56">
        <v>0</v>
      </c>
      <c r="F147" s="56">
        <v>0</v>
      </c>
      <c r="G147" s="195"/>
      <c r="H147" s="115"/>
    </row>
    <row r="148" spans="1:8" s="13" customFormat="1" ht="20.25" customHeight="1">
      <c r="A148" s="134"/>
      <c r="B148" s="229"/>
      <c r="C148" s="58" t="s">
        <v>14</v>
      </c>
      <c r="D148" s="14">
        <v>120</v>
      </c>
      <c r="E148" s="14">
        <v>120</v>
      </c>
      <c r="F148" s="14">
        <v>120</v>
      </c>
      <c r="G148" s="195"/>
      <c r="H148" s="115"/>
    </row>
    <row r="149" spans="1:8" s="13" customFormat="1" ht="20.25" customHeight="1" thickBot="1">
      <c r="A149" s="135"/>
      <c r="B149" s="230"/>
      <c r="C149" s="60" t="s">
        <v>15</v>
      </c>
      <c r="D149" s="61">
        <v>0</v>
      </c>
      <c r="E149" s="61">
        <v>0</v>
      </c>
      <c r="F149" s="61">
        <v>0</v>
      </c>
      <c r="G149" s="196"/>
      <c r="H149" s="116"/>
    </row>
    <row r="150" spans="1:8" ht="25.5" customHeight="1">
      <c r="A150" s="133" t="s">
        <v>23</v>
      </c>
      <c r="B150" s="228" t="s">
        <v>141</v>
      </c>
      <c r="C150" s="55" t="s">
        <v>12</v>
      </c>
      <c r="D150" s="56">
        <v>0</v>
      </c>
      <c r="E150" s="56">
        <v>0</v>
      </c>
      <c r="F150" s="56">
        <v>0</v>
      </c>
      <c r="G150" s="194">
        <f>SUM(F150:F153)/SUM(D150:D153)</f>
        <v>1</v>
      </c>
      <c r="H150" s="59"/>
    </row>
    <row r="151" spans="1:8" ht="23.25" customHeight="1">
      <c r="A151" s="134"/>
      <c r="B151" s="229"/>
      <c r="C151" s="58" t="s">
        <v>13</v>
      </c>
      <c r="D151" s="14">
        <v>0</v>
      </c>
      <c r="E151" s="14">
        <v>0</v>
      </c>
      <c r="F151" s="14">
        <v>0</v>
      </c>
      <c r="G151" s="195"/>
      <c r="H151" s="59"/>
    </row>
    <row r="152" spans="1:8" ht="24" customHeight="1">
      <c r="A152" s="134"/>
      <c r="B152" s="229"/>
      <c r="C152" s="58" t="s">
        <v>14</v>
      </c>
      <c r="D152" s="14">
        <v>69</v>
      </c>
      <c r="E152" s="14">
        <v>69</v>
      </c>
      <c r="F152" s="14">
        <v>69</v>
      </c>
      <c r="G152" s="195"/>
      <c r="H152" s="59"/>
    </row>
    <row r="153" spans="1:8" ht="25.5" customHeight="1" thickBot="1">
      <c r="A153" s="135"/>
      <c r="B153" s="230"/>
      <c r="C153" s="60" t="s">
        <v>15</v>
      </c>
      <c r="D153" s="61">
        <v>0</v>
      </c>
      <c r="E153" s="61">
        <v>0</v>
      </c>
      <c r="F153" s="61">
        <v>0</v>
      </c>
      <c r="G153" s="196"/>
      <c r="H153" s="59"/>
    </row>
    <row r="154" spans="1:8" ht="25.5" customHeight="1">
      <c r="A154" s="133" t="s">
        <v>24</v>
      </c>
      <c r="B154" s="229" t="s">
        <v>142</v>
      </c>
      <c r="C154" s="55" t="s">
        <v>12</v>
      </c>
      <c r="D154" s="56">
        <v>0</v>
      </c>
      <c r="E154" s="56">
        <v>0</v>
      </c>
      <c r="F154" s="56">
        <v>0</v>
      </c>
      <c r="G154" s="194">
        <f>SUM(F154:F157)/SUM(D154:D157)</f>
        <v>0.9935755609783876</v>
      </c>
      <c r="H154" s="59"/>
    </row>
    <row r="155" spans="1:8" ht="23.25" customHeight="1">
      <c r="A155" s="134"/>
      <c r="B155" s="229"/>
      <c r="C155" s="58" t="s">
        <v>13</v>
      </c>
      <c r="D155" s="14">
        <v>0</v>
      </c>
      <c r="E155" s="14">
        <v>0</v>
      </c>
      <c r="F155" s="14">
        <v>0</v>
      </c>
      <c r="G155" s="195"/>
      <c r="H155" s="59"/>
    </row>
    <row r="156" spans="1:8" ht="24" customHeight="1">
      <c r="A156" s="134"/>
      <c r="B156" s="229"/>
      <c r="C156" s="58" t="s">
        <v>14</v>
      </c>
      <c r="D156" s="14">
        <v>4741.27</v>
      </c>
      <c r="E156" s="14">
        <v>4710.81</v>
      </c>
      <c r="F156" s="14">
        <v>4710.81</v>
      </c>
      <c r="G156" s="195"/>
      <c r="H156" s="59"/>
    </row>
    <row r="157" spans="1:8" ht="25.5" customHeight="1" thickBot="1">
      <c r="A157" s="135"/>
      <c r="B157" s="229"/>
      <c r="C157" s="67" t="s">
        <v>15</v>
      </c>
      <c r="D157" s="68">
        <v>0</v>
      </c>
      <c r="E157" s="68">
        <v>0</v>
      </c>
      <c r="F157" s="68">
        <v>0</v>
      </c>
      <c r="G157" s="196"/>
      <c r="H157" s="59"/>
    </row>
    <row r="158" spans="1:8" ht="19.5" customHeight="1">
      <c r="A158" s="179" t="s">
        <v>24</v>
      </c>
      <c r="B158" s="182" t="s">
        <v>18</v>
      </c>
      <c r="C158" s="45" t="s">
        <v>12</v>
      </c>
      <c r="D158" s="87">
        <f aca="true" t="shared" si="13" ref="D158:F161">D122</f>
        <v>0</v>
      </c>
      <c r="E158" s="87">
        <f t="shared" si="13"/>
        <v>0</v>
      </c>
      <c r="F158" s="87">
        <f t="shared" si="13"/>
        <v>0</v>
      </c>
      <c r="G158" s="123">
        <f>SUM(F158:F161)/SUM(D158:D161)</f>
        <v>0.9648662107770659</v>
      </c>
      <c r="H158" s="124"/>
    </row>
    <row r="159" spans="1:8" ht="20.25" customHeight="1">
      <c r="A159" s="180"/>
      <c r="B159" s="183"/>
      <c r="C159" s="48" t="s">
        <v>13</v>
      </c>
      <c r="D159" s="30">
        <f t="shared" si="13"/>
        <v>0</v>
      </c>
      <c r="E159" s="30">
        <f t="shared" si="13"/>
        <v>0</v>
      </c>
      <c r="F159" s="30">
        <f t="shared" si="13"/>
        <v>0</v>
      </c>
      <c r="G159" s="118"/>
      <c r="H159" s="125"/>
    </row>
    <row r="160" spans="1:8" ht="18" customHeight="1">
      <c r="A160" s="180"/>
      <c r="B160" s="183"/>
      <c r="C160" s="48" t="s">
        <v>14</v>
      </c>
      <c r="D160" s="30">
        <f t="shared" si="13"/>
        <v>7791.360000000001</v>
      </c>
      <c r="E160" s="30">
        <f t="shared" si="13"/>
        <v>7517.620000000001</v>
      </c>
      <c r="F160" s="30">
        <f t="shared" si="13"/>
        <v>7517.620000000001</v>
      </c>
      <c r="G160" s="118"/>
      <c r="H160" s="125"/>
    </row>
    <row r="161" spans="1:8" ht="19.5" customHeight="1">
      <c r="A161" s="180"/>
      <c r="B161" s="183"/>
      <c r="C161" s="48" t="s">
        <v>15</v>
      </c>
      <c r="D161" s="88">
        <f t="shared" si="13"/>
        <v>0</v>
      </c>
      <c r="E161" s="88">
        <f t="shared" si="13"/>
        <v>0</v>
      </c>
      <c r="F161" s="88">
        <f t="shared" si="13"/>
        <v>0</v>
      </c>
      <c r="G161" s="118"/>
      <c r="H161" s="125"/>
    </row>
    <row r="162" spans="1:8" s="1" customFormat="1" ht="13.5" thickBot="1">
      <c r="A162" s="181"/>
      <c r="B162" s="184"/>
      <c r="C162" s="42" t="s">
        <v>129</v>
      </c>
      <c r="D162" s="31">
        <f>SUM(D158:D161)</f>
        <v>7791.360000000001</v>
      </c>
      <c r="E162" s="31">
        <f>SUM(E158:E161)</f>
        <v>7517.620000000001</v>
      </c>
      <c r="F162" s="31">
        <f>SUM(F158:F161)</f>
        <v>7517.620000000001</v>
      </c>
      <c r="G162" s="119"/>
      <c r="H162" s="126"/>
    </row>
    <row r="163" spans="1:8" s="1" customFormat="1" ht="30" customHeight="1">
      <c r="A163" s="239" t="s">
        <v>1</v>
      </c>
      <c r="B163" s="240"/>
      <c r="C163" s="232" t="s">
        <v>70</v>
      </c>
      <c r="D163" s="232"/>
      <c r="E163" s="232"/>
      <c r="F163" s="232"/>
      <c r="G163" s="232"/>
      <c r="H163" s="233"/>
    </row>
    <row r="164" spans="1:8" s="1" customFormat="1" ht="16.5" customHeight="1">
      <c r="A164" s="18" t="s">
        <v>2</v>
      </c>
      <c r="B164" s="19"/>
      <c r="C164" s="20" t="s">
        <v>136</v>
      </c>
      <c r="D164" s="21"/>
      <c r="E164" s="21"/>
      <c r="F164" s="21"/>
      <c r="G164" s="22"/>
      <c r="H164" s="23"/>
    </row>
    <row r="165" spans="1:8" s="1" customFormat="1" ht="21" customHeight="1" thickBot="1">
      <c r="A165" s="24" t="s">
        <v>3</v>
      </c>
      <c r="B165" s="25"/>
      <c r="C165" s="26" t="s">
        <v>43</v>
      </c>
      <c r="D165" s="74"/>
      <c r="E165" s="74"/>
      <c r="F165" s="27"/>
      <c r="G165" s="28"/>
      <c r="H165" s="29"/>
    </row>
    <row r="166" spans="1:8" s="1" customFormat="1" ht="141" thickBot="1">
      <c r="A166" s="9" t="s">
        <v>4</v>
      </c>
      <c r="B166" s="10" t="s">
        <v>5</v>
      </c>
      <c r="C166" s="10" t="s">
        <v>6</v>
      </c>
      <c r="D166" s="11" t="s">
        <v>7</v>
      </c>
      <c r="E166" s="11" t="s">
        <v>8</v>
      </c>
      <c r="F166" s="11" t="s">
        <v>28</v>
      </c>
      <c r="G166" s="10" t="s">
        <v>10</v>
      </c>
      <c r="H166" s="12" t="s">
        <v>11</v>
      </c>
    </row>
    <row r="167" spans="1:8" s="2" customFormat="1" ht="18" customHeight="1">
      <c r="A167" s="190">
        <v>1</v>
      </c>
      <c r="B167" s="234" t="s">
        <v>47</v>
      </c>
      <c r="C167" s="50" t="s">
        <v>12</v>
      </c>
      <c r="D167" s="51">
        <f aca="true" t="shared" si="14" ref="D167:F170">D171+D195+D207+D247</f>
        <v>0</v>
      </c>
      <c r="E167" s="51">
        <f t="shared" si="14"/>
        <v>0</v>
      </c>
      <c r="F167" s="51">
        <f t="shared" si="14"/>
        <v>0</v>
      </c>
      <c r="G167" s="139">
        <f>SUM(F167:F170)/SUM(D167:D170)</f>
        <v>0.9868093915244601</v>
      </c>
      <c r="H167" s="155"/>
    </row>
    <row r="168" spans="1:8" s="2" customFormat="1" ht="15.75" customHeight="1">
      <c r="A168" s="191"/>
      <c r="B168" s="235"/>
      <c r="C168" s="52" t="s">
        <v>13</v>
      </c>
      <c r="D168" s="17">
        <f t="shared" si="14"/>
        <v>6400.96</v>
      </c>
      <c r="E168" s="17">
        <f t="shared" si="14"/>
        <v>6361.68</v>
      </c>
      <c r="F168" s="17">
        <f t="shared" si="14"/>
        <v>6361.68</v>
      </c>
      <c r="G168" s="140"/>
      <c r="H168" s="156"/>
    </row>
    <row r="169" spans="1:8" s="2" customFormat="1" ht="18.75" customHeight="1">
      <c r="A169" s="191"/>
      <c r="B169" s="235"/>
      <c r="C169" s="52" t="s">
        <v>14</v>
      </c>
      <c r="D169" s="17">
        <f t="shared" si="14"/>
        <v>68185.44</v>
      </c>
      <c r="E169" s="17">
        <f t="shared" si="14"/>
        <v>67240.88</v>
      </c>
      <c r="F169" s="17">
        <f t="shared" si="14"/>
        <v>67240.88</v>
      </c>
      <c r="G169" s="140"/>
      <c r="H169" s="156"/>
    </row>
    <row r="170" spans="1:8" s="2" customFormat="1" ht="18" customHeight="1" thickBot="1">
      <c r="A170" s="192"/>
      <c r="B170" s="236"/>
      <c r="C170" s="53" t="s">
        <v>15</v>
      </c>
      <c r="D170" s="54">
        <f t="shared" si="14"/>
        <v>0</v>
      </c>
      <c r="E170" s="54">
        <f t="shared" si="14"/>
        <v>0</v>
      </c>
      <c r="F170" s="54">
        <f t="shared" si="14"/>
        <v>0</v>
      </c>
      <c r="G170" s="141"/>
      <c r="H170" s="157"/>
    </row>
    <row r="171" spans="1:8" s="2" customFormat="1" ht="18" customHeight="1">
      <c r="A171" s="190" t="s">
        <v>16</v>
      </c>
      <c r="B171" s="234" t="s">
        <v>71</v>
      </c>
      <c r="C171" s="50" t="s">
        <v>12</v>
      </c>
      <c r="D171" s="51">
        <f>D179+D187</f>
        <v>0</v>
      </c>
      <c r="E171" s="51">
        <f>E179+E187</f>
        <v>0</v>
      </c>
      <c r="F171" s="51">
        <f>F179+F187</f>
        <v>0</v>
      </c>
      <c r="G171" s="139">
        <f>SUM(F171:F174)/SUM(D171:D174)</f>
        <v>1</v>
      </c>
      <c r="H171" s="155"/>
    </row>
    <row r="172" spans="1:8" s="2" customFormat="1" ht="18" customHeight="1">
      <c r="A172" s="191"/>
      <c r="B172" s="235"/>
      <c r="C172" s="52" t="s">
        <v>13</v>
      </c>
      <c r="D172" s="17">
        <f>D180+D188+D184</f>
        <v>0</v>
      </c>
      <c r="E172" s="17">
        <f aca="true" t="shared" si="15" ref="E172:F174">E180+E188</f>
        <v>0</v>
      </c>
      <c r="F172" s="17">
        <f t="shared" si="15"/>
        <v>0</v>
      </c>
      <c r="G172" s="140"/>
      <c r="H172" s="156"/>
    </row>
    <row r="173" spans="1:8" s="2" customFormat="1" ht="16.5" customHeight="1">
      <c r="A173" s="191"/>
      <c r="B173" s="235"/>
      <c r="C173" s="52" t="s">
        <v>14</v>
      </c>
      <c r="D173" s="17">
        <f>D177+D181+D189+D185+D193</f>
        <v>2544.79</v>
      </c>
      <c r="E173" s="17">
        <f>E177+E181+E189+E185+E193</f>
        <v>2544.79</v>
      </c>
      <c r="F173" s="17">
        <f>F177+F181+F189+F185+F193</f>
        <v>2544.79</v>
      </c>
      <c r="G173" s="140"/>
      <c r="H173" s="156"/>
    </row>
    <row r="174" spans="1:8" s="2" customFormat="1" ht="15.75" customHeight="1" thickBot="1">
      <c r="A174" s="192"/>
      <c r="B174" s="236"/>
      <c r="C174" s="53" t="s">
        <v>15</v>
      </c>
      <c r="D174" s="54">
        <f>D182+D190</f>
        <v>0</v>
      </c>
      <c r="E174" s="54">
        <f t="shared" si="15"/>
        <v>0</v>
      </c>
      <c r="F174" s="54">
        <f t="shared" si="15"/>
        <v>0</v>
      </c>
      <c r="G174" s="141"/>
      <c r="H174" s="157"/>
    </row>
    <row r="175" spans="1:8" s="8" customFormat="1" ht="17.25" customHeight="1">
      <c r="A175" s="145" t="s">
        <v>17</v>
      </c>
      <c r="B175" s="231" t="s">
        <v>133</v>
      </c>
      <c r="C175" s="55" t="s">
        <v>12</v>
      </c>
      <c r="D175" s="56">
        <v>0</v>
      </c>
      <c r="E175" s="56">
        <v>0</v>
      </c>
      <c r="F175" s="56">
        <v>0</v>
      </c>
      <c r="G175" s="171">
        <f>SUM(F175:F178)/SUM(D175:D178)</f>
        <v>1</v>
      </c>
      <c r="H175" s="173"/>
    </row>
    <row r="176" spans="1:8" s="8" customFormat="1" ht="16.5" customHeight="1">
      <c r="A176" s="146"/>
      <c r="B176" s="193"/>
      <c r="C176" s="58" t="s">
        <v>13</v>
      </c>
      <c r="D176" s="14">
        <v>0</v>
      </c>
      <c r="E176" s="14">
        <v>0</v>
      </c>
      <c r="F176" s="14">
        <v>0</v>
      </c>
      <c r="G176" s="172"/>
      <c r="H176" s="174"/>
    </row>
    <row r="177" spans="1:8" s="8" customFormat="1" ht="18" customHeight="1">
      <c r="A177" s="146"/>
      <c r="B177" s="193"/>
      <c r="C177" s="58" t="s">
        <v>14</v>
      </c>
      <c r="D177" s="14">
        <v>271.24</v>
      </c>
      <c r="E177" s="14">
        <v>271.24</v>
      </c>
      <c r="F177" s="14">
        <v>271.24</v>
      </c>
      <c r="G177" s="172"/>
      <c r="H177" s="174"/>
    </row>
    <row r="178" spans="1:8" s="8" customFormat="1" ht="12.75">
      <c r="A178" s="146"/>
      <c r="B178" s="193"/>
      <c r="C178" s="58" t="s">
        <v>15</v>
      </c>
      <c r="D178" s="14">
        <v>0</v>
      </c>
      <c r="E178" s="14">
        <v>0</v>
      </c>
      <c r="F178" s="14">
        <v>0</v>
      </c>
      <c r="G178" s="172"/>
      <c r="H178" s="174"/>
    </row>
    <row r="179" spans="1:8" s="8" customFormat="1" ht="17.25" customHeight="1">
      <c r="A179" s="145" t="s">
        <v>19</v>
      </c>
      <c r="B179" s="231" t="s">
        <v>72</v>
      </c>
      <c r="C179" s="55" t="s">
        <v>12</v>
      </c>
      <c r="D179" s="56">
        <v>0</v>
      </c>
      <c r="E179" s="56">
        <v>0</v>
      </c>
      <c r="F179" s="56">
        <v>0</v>
      </c>
      <c r="G179" s="171">
        <f>SUM(F179:F182)/SUM(D179:D182)</f>
        <v>1</v>
      </c>
      <c r="H179" s="173"/>
    </row>
    <row r="180" spans="1:8" s="8" customFormat="1" ht="16.5" customHeight="1">
      <c r="A180" s="146"/>
      <c r="B180" s="193"/>
      <c r="C180" s="58" t="s">
        <v>13</v>
      </c>
      <c r="D180" s="14">
        <v>0</v>
      </c>
      <c r="E180" s="14">
        <v>0</v>
      </c>
      <c r="F180" s="14">
        <v>0</v>
      </c>
      <c r="G180" s="172"/>
      <c r="H180" s="174"/>
    </row>
    <row r="181" spans="1:8" s="8" customFormat="1" ht="18" customHeight="1">
      <c r="A181" s="146"/>
      <c r="B181" s="193"/>
      <c r="C181" s="58" t="s">
        <v>14</v>
      </c>
      <c r="D181" s="14">
        <v>598</v>
      </c>
      <c r="E181" s="14">
        <v>598</v>
      </c>
      <c r="F181" s="14">
        <v>598</v>
      </c>
      <c r="G181" s="172"/>
      <c r="H181" s="174"/>
    </row>
    <row r="182" spans="1:8" s="8" customFormat="1" ht="12.75">
      <c r="A182" s="146"/>
      <c r="B182" s="193"/>
      <c r="C182" s="58" t="s">
        <v>15</v>
      </c>
      <c r="D182" s="14">
        <v>0</v>
      </c>
      <c r="E182" s="14">
        <v>0</v>
      </c>
      <c r="F182" s="14">
        <v>0</v>
      </c>
      <c r="G182" s="172"/>
      <c r="H182" s="174"/>
    </row>
    <row r="183" spans="1:8" s="8" customFormat="1" ht="12.75" customHeight="1">
      <c r="A183" s="146" t="s">
        <v>20</v>
      </c>
      <c r="B183" s="193" t="s">
        <v>73</v>
      </c>
      <c r="C183" s="58" t="s">
        <v>12</v>
      </c>
      <c r="D183" s="14">
        <v>0</v>
      </c>
      <c r="E183" s="14">
        <v>0</v>
      </c>
      <c r="F183" s="14">
        <v>0</v>
      </c>
      <c r="G183" s="172">
        <f>SUM(F183:F186)/SUM(D183:D186)</f>
        <v>1</v>
      </c>
      <c r="H183" s="174"/>
    </row>
    <row r="184" spans="1:8" s="8" customFormat="1" ht="12.75">
      <c r="A184" s="146"/>
      <c r="B184" s="193"/>
      <c r="C184" s="58" t="s">
        <v>13</v>
      </c>
      <c r="D184" s="14">
        <v>0</v>
      </c>
      <c r="E184" s="14">
        <v>0</v>
      </c>
      <c r="F184" s="14">
        <v>0</v>
      </c>
      <c r="G184" s="172"/>
      <c r="H184" s="174"/>
    </row>
    <row r="185" spans="1:8" s="8" customFormat="1" ht="12.75">
      <c r="A185" s="146"/>
      <c r="B185" s="193"/>
      <c r="C185" s="58" t="s">
        <v>14</v>
      </c>
      <c r="D185" s="14">
        <v>102.3</v>
      </c>
      <c r="E185" s="14">
        <v>102.3</v>
      </c>
      <c r="F185" s="14">
        <v>102.3</v>
      </c>
      <c r="G185" s="172"/>
      <c r="H185" s="174"/>
    </row>
    <row r="186" spans="1:8" s="8" customFormat="1" ht="12.75">
      <c r="A186" s="146"/>
      <c r="B186" s="193"/>
      <c r="C186" s="58" t="s">
        <v>15</v>
      </c>
      <c r="D186" s="14">
        <v>0</v>
      </c>
      <c r="E186" s="14">
        <v>0</v>
      </c>
      <c r="F186" s="14">
        <v>0</v>
      </c>
      <c r="G186" s="172"/>
      <c r="H186" s="174"/>
    </row>
    <row r="187" spans="1:8" s="8" customFormat="1" ht="18" customHeight="1">
      <c r="A187" s="146" t="s">
        <v>21</v>
      </c>
      <c r="B187" s="193" t="s">
        <v>74</v>
      </c>
      <c r="C187" s="58" t="s">
        <v>12</v>
      </c>
      <c r="D187" s="14">
        <v>0</v>
      </c>
      <c r="E187" s="14">
        <v>0</v>
      </c>
      <c r="F187" s="14">
        <v>0</v>
      </c>
      <c r="G187" s="172">
        <f>SUM(F187:F190)/SUM(D187:D190)</f>
        <v>1</v>
      </c>
      <c r="H187" s="174"/>
    </row>
    <row r="188" spans="1:8" s="8" customFormat="1" ht="21" customHeight="1">
      <c r="A188" s="146"/>
      <c r="B188" s="193"/>
      <c r="C188" s="58" t="s">
        <v>13</v>
      </c>
      <c r="D188" s="14">
        <v>0</v>
      </c>
      <c r="E188" s="14">
        <v>0</v>
      </c>
      <c r="F188" s="14">
        <v>0</v>
      </c>
      <c r="G188" s="172"/>
      <c r="H188" s="174"/>
    </row>
    <row r="189" spans="1:8" s="8" customFormat="1" ht="20.25" customHeight="1">
      <c r="A189" s="146"/>
      <c r="B189" s="193"/>
      <c r="C189" s="58" t="s">
        <v>14</v>
      </c>
      <c r="D189" s="14">
        <v>1500</v>
      </c>
      <c r="E189" s="14">
        <v>1500</v>
      </c>
      <c r="F189" s="14">
        <v>1500</v>
      </c>
      <c r="G189" s="172"/>
      <c r="H189" s="174"/>
    </row>
    <row r="190" spans="1:8" s="8" customFormat="1" ht="19.5" customHeight="1">
      <c r="A190" s="175"/>
      <c r="B190" s="238"/>
      <c r="C190" s="67" t="s">
        <v>15</v>
      </c>
      <c r="D190" s="68">
        <v>0</v>
      </c>
      <c r="E190" s="68">
        <v>0</v>
      </c>
      <c r="F190" s="68">
        <v>0</v>
      </c>
      <c r="G190" s="177"/>
      <c r="H190" s="178"/>
    </row>
    <row r="191" spans="1:8" s="8" customFormat="1" ht="12.75" customHeight="1">
      <c r="A191" s="146" t="s">
        <v>22</v>
      </c>
      <c r="B191" s="193" t="s">
        <v>114</v>
      </c>
      <c r="C191" s="58" t="s">
        <v>12</v>
      </c>
      <c r="D191" s="14">
        <v>0</v>
      </c>
      <c r="E191" s="14">
        <v>0</v>
      </c>
      <c r="F191" s="14">
        <v>0</v>
      </c>
      <c r="G191" s="172">
        <f>SUM(F191:F194)/SUM(D191:D194)</f>
        <v>1</v>
      </c>
      <c r="H191" s="174"/>
    </row>
    <row r="192" spans="1:8" s="8" customFormat="1" ht="12.75">
      <c r="A192" s="146"/>
      <c r="B192" s="193"/>
      <c r="C192" s="58" t="s">
        <v>13</v>
      </c>
      <c r="D192" s="14">
        <v>0</v>
      </c>
      <c r="E192" s="14">
        <v>0</v>
      </c>
      <c r="F192" s="14">
        <v>0</v>
      </c>
      <c r="G192" s="172"/>
      <c r="H192" s="174"/>
    </row>
    <row r="193" spans="1:8" s="8" customFormat="1" ht="12.75">
      <c r="A193" s="146"/>
      <c r="B193" s="193"/>
      <c r="C193" s="58" t="s">
        <v>14</v>
      </c>
      <c r="D193" s="14">
        <v>73.25</v>
      </c>
      <c r="E193" s="14">
        <v>73.25</v>
      </c>
      <c r="F193" s="14">
        <v>73.25</v>
      </c>
      <c r="G193" s="172"/>
      <c r="H193" s="174"/>
    </row>
    <row r="194" spans="1:8" s="8" customFormat="1" ht="13.5" thickBot="1">
      <c r="A194" s="146"/>
      <c r="B194" s="193"/>
      <c r="C194" s="58" t="s">
        <v>15</v>
      </c>
      <c r="D194" s="14">
        <v>0</v>
      </c>
      <c r="E194" s="14">
        <v>0</v>
      </c>
      <c r="F194" s="14">
        <v>0</v>
      </c>
      <c r="G194" s="172"/>
      <c r="H194" s="174"/>
    </row>
    <row r="195" spans="1:8" s="2" customFormat="1" ht="21" customHeight="1">
      <c r="A195" s="190" t="s">
        <v>23</v>
      </c>
      <c r="B195" s="243" t="s">
        <v>75</v>
      </c>
      <c r="C195" s="50" t="s">
        <v>12</v>
      </c>
      <c r="D195" s="51">
        <f aca="true" t="shared" si="16" ref="D195:F198">D199+D203</f>
        <v>0</v>
      </c>
      <c r="E195" s="51">
        <f t="shared" si="16"/>
        <v>0</v>
      </c>
      <c r="F195" s="51">
        <f t="shared" si="16"/>
        <v>0</v>
      </c>
      <c r="G195" s="139">
        <f>SUM(F195:F198)/SUM(D195:D198)</f>
        <v>0.98971910313047</v>
      </c>
      <c r="H195" s="155"/>
    </row>
    <row r="196" spans="1:8" s="2" customFormat="1" ht="21" customHeight="1">
      <c r="A196" s="191"/>
      <c r="B196" s="244"/>
      <c r="C196" s="52" t="s">
        <v>13</v>
      </c>
      <c r="D196" s="17">
        <f t="shared" si="16"/>
        <v>3613.19</v>
      </c>
      <c r="E196" s="17">
        <f t="shared" si="16"/>
        <v>3573.91</v>
      </c>
      <c r="F196" s="17">
        <f t="shared" si="16"/>
        <v>3573.91</v>
      </c>
      <c r="G196" s="140"/>
      <c r="H196" s="156"/>
    </row>
    <row r="197" spans="1:8" s="2" customFormat="1" ht="17.25" customHeight="1">
      <c r="A197" s="191"/>
      <c r="B197" s="244"/>
      <c r="C197" s="52" t="s">
        <v>14</v>
      </c>
      <c r="D197" s="17">
        <f t="shared" si="16"/>
        <v>585.86</v>
      </c>
      <c r="E197" s="17">
        <f t="shared" si="16"/>
        <v>581.97</v>
      </c>
      <c r="F197" s="17">
        <f t="shared" si="16"/>
        <v>581.97</v>
      </c>
      <c r="G197" s="140"/>
      <c r="H197" s="156"/>
    </row>
    <row r="198" spans="1:8" s="2" customFormat="1" ht="17.25" customHeight="1" thickBot="1">
      <c r="A198" s="192"/>
      <c r="B198" s="245"/>
      <c r="C198" s="53" t="s">
        <v>15</v>
      </c>
      <c r="D198" s="54">
        <f t="shared" si="16"/>
        <v>0</v>
      </c>
      <c r="E198" s="54">
        <f t="shared" si="16"/>
        <v>0</v>
      </c>
      <c r="F198" s="54">
        <f t="shared" si="16"/>
        <v>0</v>
      </c>
      <c r="G198" s="141"/>
      <c r="H198" s="157"/>
    </row>
    <row r="199" spans="1:8" s="3" customFormat="1" ht="12.75" customHeight="1">
      <c r="A199" s="145" t="s">
        <v>24</v>
      </c>
      <c r="B199" s="147" t="s">
        <v>26</v>
      </c>
      <c r="C199" s="55" t="s">
        <v>12</v>
      </c>
      <c r="D199" s="56">
        <v>0</v>
      </c>
      <c r="E199" s="56">
        <v>0</v>
      </c>
      <c r="F199" s="56">
        <v>0</v>
      </c>
      <c r="G199" s="171">
        <f>SUM(F199:F202)/SUM(D199:D202)</f>
        <v>1</v>
      </c>
      <c r="H199" s="173"/>
    </row>
    <row r="200" spans="1:8" s="3" customFormat="1" ht="12.75">
      <c r="A200" s="146"/>
      <c r="B200" s="148"/>
      <c r="C200" s="58" t="s">
        <v>13</v>
      </c>
      <c r="D200" s="14">
        <v>0</v>
      </c>
      <c r="E200" s="14">
        <v>0</v>
      </c>
      <c r="F200" s="14">
        <v>0</v>
      </c>
      <c r="G200" s="172"/>
      <c r="H200" s="174"/>
    </row>
    <row r="201" spans="1:8" s="3" customFormat="1" ht="12.75">
      <c r="A201" s="146"/>
      <c r="B201" s="148"/>
      <c r="C201" s="58" t="s">
        <v>14</v>
      </c>
      <c r="D201" s="14">
        <v>228.51</v>
      </c>
      <c r="E201" s="14">
        <v>228.51</v>
      </c>
      <c r="F201" s="14">
        <v>228.51</v>
      </c>
      <c r="G201" s="172"/>
      <c r="H201" s="174"/>
    </row>
    <row r="202" spans="1:8" s="3" customFormat="1" ht="12.75">
      <c r="A202" s="146"/>
      <c r="B202" s="148"/>
      <c r="C202" s="58" t="s">
        <v>15</v>
      </c>
      <c r="D202" s="14">
        <v>0</v>
      </c>
      <c r="E202" s="14">
        <v>0</v>
      </c>
      <c r="F202" s="14">
        <v>0</v>
      </c>
      <c r="G202" s="172"/>
      <c r="H202" s="174"/>
    </row>
    <row r="203" spans="1:8" s="3" customFormat="1" ht="43.5" customHeight="1">
      <c r="A203" s="146" t="s">
        <v>25</v>
      </c>
      <c r="B203" s="148" t="s">
        <v>76</v>
      </c>
      <c r="C203" s="58" t="s">
        <v>12</v>
      </c>
      <c r="D203" s="14">
        <v>0</v>
      </c>
      <c r="E203" s="14">
        <v>0</v>
      </c>
      <c r="F203" s="14">
        <v>0</v>
      </c>
      <c r="G203" s="172">
        <f>SUM(F203:F206)/SUM(D203:D206)</f>
        <v>0.9891274234738852</v>
      </c>
      <c r="H203" s="174"/>
    </row>
    <row r="204" spans="1:8" s="3" customFormat="1" ht="30" customHeight="1">
      <c r="A204" s="146"/>
      <c r="B204" s="148"/>
      <c r="C204" s="58" t="s">
        <v>13</v>
      </c>
      <c r="D204" s="14">
        <v>3613.19</v>
      </c>
      <c r="E204" s="14">
        <v>3573.91</v>
      </c>
      <c r="F204" s="14">
        <v>3573.91</v>
      </c>
      <c r="G204" s="172"/>
      <c r="H204" s="174"/>
    </row>
    <row r="205" spans="1:8" s="3" customFormat="1" ht="31.5" customHeight="1">
      <c r="A205" s="146"/>
      <c r="B205" s="148"/>
      <c r="C205" s="58" t="s">
        <v>14</v>
      </c>
      <c r="D205" s="14">
        <v>357.35</v>
      </c>
      <c r="E205" s="14">
        <v>353.46</v>
      </c>
      <c r="F205" s="14">
        <v>353.46</v>
      </c>
      <c r="G205" s="172"/>
      <c r="H205" s="174"/>
    </row>
    <row r="206" spans="1:8" s="3" customFormat="1" ht="37.5" customHeight="1" thickBot="1">
      <c r="A206" s="175"/>
      <c r="B206" s="176"/>
      <c r="C206" s="67" t="s">
        <v>15</v>
      </c>
      <c r="D206" s="68">
        <v>0</v>
      </c>
      <c r="E206" s="68">
        <v>0</v>
      </c>
      <c r="F206" s="68">
        <v>0</v>
      </c>
      <c r="G206" s="177"/>
      <c r="H206" s="178"/>
    </row>
    <row r="207" spans="1:8" s="2" customFormat="1" ht="13.5" customHeight="1">
      <c r="A207" s="190" t="s">
        <v>29</v>
      </c>
      <c r="B207" s="246" t="s">
        <v>77</v>
      </c>
      <c r="C207" s="50" t="s">
        <v>12</v>
      </c>
      <c r="D207" s="89">
        <f>D211+D215+D219+D223+D227+D231+D239</f>
        <v>0</v>
      </c>
      <c r="E207" s="89">
        <f>E211+E215+E219+E223+E227+E231+E239</f>
        <v>0</v>
      </c>
      <c r="F207" s="89">
        <f>F211+F215+F219+F223+F227+F231+F239</f>
        <v>0</v>
      </c>
      <c r="G207" s="139">
        <f>SUM(F207:F210)/SUM(D207:D210)</f>
        <v>0.9854964870992172</v>
      </c>
      <c r="H207" s="155"/>
    </row>
    <row r="208" spans="1:8" s="2" customFormat="1" ht="12.75">
      <c r="A208" s="191"/>
      <c r="B208" s="247"/>
      <c r="C208" s="52" t="s">
        <v>13</v>
      </c>
      <c r="D208" s="17">
        <f aca="true" t="shared" si="17" ref="D208:F209">D212+D216+D220+D224+D228+D232+D236+D240+D244</f>
        <v>71.89</v>
      </c>
      <c r="E208" s="17">
        <f t="shared" si="17"/>
        <v>71.89</v>
      </c>
      <c r="F208" s="17">
        <f t="shared" si="17"/>
        <v>71.89</v>
      </c>
      <c r="G208" s="140"/>
      <c r="H208" s="156"/>
    </row>
    <row r="209" spans="1:8" s="2" customFormat="1" ht="12.75">
      <c r="A209" s="191"/>
      <c r="B209" s="247"/>
      <c r="C209" s="52" t="s">
        <v>14</v>
      </c>
      <c r="D209" s="17">
        <f t="shared" si="17"/>
        <v>64786.19</v>
      </c>
      <c r="E209" s="17">
        <f t="shared" si="17"/>
        <v>63845.520000000004</v>
      </c>
      <c r="F209" s="17">
        <f t="shared" si="17"/>
        <v>63845.520000000004</v>
      </c>
      <c r="G209" s="140"/>
      <c r="H209" s="156"/>
    </row>
    <row r="210" spans="1:8" s="2" customFormat="1" ht="20.25" customHeight="1" thickBot="1">
      <c r="A210" s="192"/>
      <c r="B210" s="248"/>
      <c r="C210" s="53" t="s">
        <v>15</v>
      </c>
      <c r="D210" s="54">
        <f>D214+D218+D222+D226+D230+D234+D242</f>
        <v>0</v>
      </c>
      <c r="E210" s="54">
        <f>E214+E218+E222+E226+E230+E234+E242</f>
        <v>0</v>
      </c>
      <c r="F210" s="54">
        <f>F214+F218+F222+F226+F230+F234+F242</f>
        <v>0</v>
      </c>
      <c r="G210" s="141"/>
      <c r="H210" s="157"/>
    </row>
    <row r="211" spans="1:8" s="5" customFormat="1" ht="12.75" customHeight="1">
      <c r="A211" s="145" t="s">
        <v>30</v>
      </c>
      <c r="B211" s="147" t="s">
        <v>78</v>
      </c>
      <c r="C211" s="55" t="s">
        <v>12</v>
      </c>
      <c r="D211" s="56">
        <v>0</v>
      </c>
      <c r="E211" s="56">
        <v>0</v>
      </c>
      <c r="F211" s="56">
        <v>0</v>
      </c>
      <c r="G211" s="171">
        <f>SUM(F211:F214)/SUM(D211:D214)</f>
        <v>1</v>
      </c>
      <c r="H211" s="173"/>
    </row>
    <row r="212" spans="1:8" s="5" customFormat="1" ht="12.75">
      <c r="A212" s="146"/>
      <c r="B212" s="148"/>
      <c r="C212" s="58" t="s">
        <v>13</v>
      </c>
      <c r="D212" s="14">
        <v>0</v>
      </c>
      <c r="E212" s="14">
        <v>0</v>
      </c>
      <c r="F212" s="14">
        <v>0</v>
      </c>
      <c r="G212" s="172"/>
      <c r="H212" s="174"/>
    </row>
    <row r="213" spans="1:8" s="5" customFormat="1" ht="12.75">
      <c r="A213" s="146"/>
      <c r="B213" s="148"/>
      <c r="C213" s="58" t="s">
        <v>14</v>
      </c>
      <c r="D213" s="14">
        <v>19999.97</v>
      </c>
      <c r="E213" s="14">
        <v>19999.97</v>
      </c>
      <c r="F213" s="14">
        <v>19999.97</v>
      </c>
      <c r="G213" s="172"/>
      <c r="H213" s="174"/>
    </row>
    <row r="214" spans="1:8" s="5" customFormat="1" ht="12.75">
      <c r="A214" s="146"/>
      <c r="B214" s="148"/>
      <c r="C214" s="58" t="s">
        <v>15</v>
      </c>
      <c r="D214" s="14">
        <v>0</v>
      </c>
      <c r="E214" s="14">
        <v>0</v>
      </c>
      <c r="F214" s="14">
        <v>0</v>
      </c>
      <c r="G214" s="172"/>
      <c r="H214" s="174"/>
    </row>
    <row r="215" spans="1:8" s="5" customFormat="1" ht="12.75" customHeight="1">
      <c r="A215" s="146" t="s">
        <v>34</v>
      </c>
      <c r="B215" s="148" t="s">
        <v>79</v>
      </c>
      <c r="C215" s="58" t="s">
        <v>12</v>
      </c>
      <c r="D215" s="14">
        <v>0</v>
      </c>
      <c r="E215" s="14">
        <v>0</v>
      </c>
      <c r="F215" s="14">
        <v>0</v>
      </c>
      <c r="G215" s="172">
        <f>SUM(F215:F218)/SUM(D215:D218)</f>
        <v>0.9448732010376406</v>
      </c>
      <c r="H215" s="174"/>
    </row>
    <row r="216" spans="1:8" s="5" customFormat="1" ht="12.75">
      <c r="A216" s="146"/>
      <c r="B216" s="148"/>
      <c r="C216" s="58" t="s">
        <v>13</v>
      </c>
      <c r="D216" s="14">
        <v>0</v>
      </c>
      <c r="E216" s="14">
        <v>0</v>
      </c>
      <c r="F216" s="14">
        <v>0</v>
      </c>
      <c r="G216" s="172"/>
      <c r="H216" s="174"/>
    </row>
    <row r="217" spans="1:8" s="5" customFormat="1" ht="12.75">
      <c r="A217" s="146"/>
      <c r="B217" s="148"/>
      <c r="C217" s="58" t="s">
        <v>14</v>
      </c>
      <c r="D217" s="14">
        <v>10512.31</v>
      </c>
      <c r="E217" s="14">
        <v>9932.8</v>
      </c>
      <c r="F217" s="14">
        <v>9932.8</v>
      </c>
      <c r="G217" s="172"/>
      <c r="H217" s="174"/>
    </row>
    <row r="218" spans="1:8" s="5" customFormat="1" ht="12.75">
      <c r="A218" s="146"/>
      <c r="B218" s="148"/>
      <c r="C218" s="58" t="s">
        <v>15</v>
      </c>
      <c r="D218" s="14">
        <v>0</v>
      </c>
      <c r="E218" s="14">
        <v>0</v>
      </c>
      <c r="F218" s="14">
        <v>0</v>
      </c>
      <c r="G218" s="172"/>
      <c r="H218" s="174"/>
    </row>
    <row r="219" spans="1:8" s="5" customFormat="1" ht="12.75" customHeight="1">
      <c r="A219" s="146" t="s">
        <v>31</v>
      </c>
      <c r="B219" s="148" t="s">
        <v>80</v>
      </c>
      <c r="C219" s="58" t="s">
        <v>12</v>
      </c>
      <c r="D219" s="14">
        <v>0</v>
      </c>
      <c r="E219" s="14">
        <v>0</v>
      </c>
      <c r="F219" s="14">
        <v>0</v>
      </c>
      <c r="G219" s="172">
        <f>SUM(F219:F222)/SUM(D219:D222)</f>
        <v>1</v>
      </c>
      <c r="H219" s="174"/>
    </row>
    <row r="220" spans="1:8" s="5" customFormat="1" ht="12.75">
      <c r="A220" s="146"/>
      <c r="B220" s="148"/>
      <c r="C220" s="58" t="s">
        <v>13</v>
      </c>
      <c r="D220" s="14">
        <v>0</v>
      </c>
      <c r="E220" s="14">
        <v>0</v>
      </c>
      <c r="F220" s="14">
        <v>0</v>
      </c>
      <c r="G220" s="172"/>
      <c r="H220" s="174"/>
    </row>
    <row r="221" spans="1:8" s="5" customFormat="1" ht="12.75">
      <c r="A221" s="146"/>
      <c r="B221" s="148"/>
      <c r="C221" s="58" t="s">
        <v>14</v>
      </c>
      <c r="D221" s="14">
        <v>11099.1</v>
      </c>
      <c r="E221" s="14">
        <v>11099.1</v>
      </c>
      <c r="F221" s="14">
        <v>11099.1</v>
      </c>
      <c r="G221" s="172"/>
      <c r="H221" s="174"/>
    </row>
    <row r="222" spans="1:8" s="5" customFormat="1" ht="12.75">
      <c r="A222" s="146"/>
      <c r="B222" s="148"/>
      <c r="C222" s="58" t="s">
        <v>15</v>
      </c>
      <c r="D222" s="14">
        <v>0</v>
      </c>
      <c r="E222" s="14">
        <v>0</v>
      </c>
      <c r="F222" s="14">
        <v>0</v>
      </c>
      <c r="G222" s="172"/>
      <c r="H222" s="174"/>
    </row>
    <row r="223" spans="1:8" s="5" customFormat="1" ht="21" customHeight="1">
      <c r="A223" s="146" t="s">
        <v>32</v>
      </c>
      <c r="B223" s="148" t="s">
        <v>81</v>
      </c>
      <c r="C223" s="58" t="s">
        <v>12</v>
      </c>
      <c r="D223" s="14">
        <v>0</v>
      </c>
      <c r="E223" s="14">
        <v>0</v>
      </c>
      <c r="F223" s="14">
        <v>0</v>
      </c>
      <c r="G223" s="172">
        <f>SUM(F223:F226)/SUM(D223:D226)</f>
        <v>0.999398614992103</v>
      </c>
      <c r="H223" s="174"/>
    </row>
    <row r="224" spans="1:8" s="5" customFormat="1" ht="12.75">
      <c r="A224" s="146"/>
      <c r="B224" s="148"/>
      <c r="C224" s="58" t="s">
        <v>13</v>
      </c>
      <c r="D224" s="14">
        <v>0</v>
      </c>
      <c r="E224" s="14">
        <v>0</v>
      </c>
      <c r="F224" s="14">
        <v>0</v>
      </c>
      <c r="G224" s="172"/>
      <c r="H224" s="174"/>
    </row>
    <row r="225" spans="1:8" s="5" customFormat="1" ht="17.25" customHeight="1">
      <c r="A225" s="146"/>
      <c r="B225" s="148"/>
      <c r="C225" s="58" t="s">
        <v>14</v>
      </c>
      <c r="D225" s="14">
        <v>3292.4</v>
      </c>
      <c r="E225" s="14">
        <v>3290.42</v>
      </c>
      <c r="F225" s="14">
        <v>3290.42</v>
      </c>
      <c r="G225" s="172"/>
      <c r="H225" s="174"/>
    </row>
    <row r="226" spans="1:8" s="5" customFormat="1" ht="23.25" customHeight="1">
      <c r="A226" s="146"/>
      <c r="B226" s="148"/>
      <c r="C226" s="58" t="s">
        <v>15</v>
      </c>
      <c r="D226" s="14">
        <v>0</v>
      </c>
      <c r="E226" s="14">
        <v>0</v>
      </c>
      <c r="F226" s="14">
        <v>0</v>
      </c>
      <c r="G226" s="172"/>
      <c r="H226" s="174"/>
    </row>
    <row r="227" spans="1:8" s="5" customFormat="1" ht="12.75" customHeight="1">
      <c r="A227" s="146" t="s">
        <v>33</v>
      </c>
      <c r="B227" s="148" t="s">
        <v>82</v>
      </c>
      <c r="C227" s="58" t="s">
        <v>12</v>
      </c>
      <c r="D227" s="14">
        <v>0</v>
      </c>
      <c r="E227" s="14">
        <v>0</v>
      </c>
      <c r="F227" s="14">
        <v>0</v>
      </c>
      <c r="G227" s="172">
        <f>SUM(F227:F230)/SUM(D227:D230)</f>
        <v>1</v>
      </c>
      <c r="H227" s="174"/>
    </row>
    <row r="228" spans="1:8" s="5" customFormat="1" ht="12.75">
      <c r="A228" s="146"/>
      <c r="B228" s="148"/>
      <c r="C228" s="58" t="s">
        <v>13</v>
      </c>
      <c r="D228" s="14">
        <v>0</v>
      </c>
      <c r="E228" s="14">
        <v>0</v>
      </c>
      <c r="F228" s="14">
        <v>0</v>
      </c>
      <c r="G228" s="172"/>
      <c r="H228" s="174"/>
    </row>
    <row r="229" spans="1:8" s="5" customFormat="1" ht="12.75">
      <c r="A229" s="146"/>
      <c r="B229" s="148"/>
      <c r="C229" s="58" t="s">
        <v>14</v>
      </c>
      <c r="D229" s="14">
        <v>3563.14</v>
      </c>
      <c r="E229" s="14">
        <v>3563.14</v>
      </c>
      <c r="F229" s="14">
        <v>3563.14</v>
      </c>
      <c r="G229" s="172"/>
      <c r="H229" s="174"/>
    </row>
    <row r="230" spans="1:8" s="5" customFormat="1" ht="12.75">
      <c r="A230" s="146"/>
      <c r="B230" s="148"/>
      <c r="C230" s="58" t="s">
        <v>15</v>
      </c>
      <c r="D230" s="14">
        <v>0</v>
      </c>
      <c r="E230" s="14">
        <v>0</v>
      </c>
      <c r="F230" s="14">
        <v>0</v>
      </c>
      <c r="G230" s="172"/>
      <c r="H230" s="174"/>
    </row>
    <row r="231" spans="1:8" s="5" customFormat="1" ht="12.75" customHeight="1">
      <c r="A231" s="146" t="s">
        <v>35</v>
      </c>
      <c r="B231" s="148" t="s">
        <v>83</v>
      </c>
      <c r="C231" s="58" t="s">
        <v>12</v>
      </c>
      <c r="D231" s="14">
        <v>0</v>
      </c>
      <c r="E231" s="14">
        <v>0</v>
      </c>
      <c r="F231" s="14">
        <v>0</v>
      </c>
      <c r="G231" s="172">
        <f>SUM(F231:F234)/SUM(D231:D234)</f>
        <v>0.9908766609721523</v>
      </c>
      <c r="H231" s="174"/>
    </row>
    <row r="232" spans="1:8" s="5" customFormat="1" ht="12.75">
      <c r="A232" s="146"/>
      <c r="B232" s="148"/>
      <c r="C232" s="58" t="s">
        <v>13</v>
      </c>
      <c r="D232" s="14">
        <v>0</v>
      </c>
      <c r="E232" s="14">
        <v>0</v>
      </c>
      <c r="F232" s="14">
        <v>0</v>
      </c>
      <c r="G232" s="172"/>
      <c r="H232" s="174"/>
    </row>
    <row r="233" spans="1:8" s="5" customFormat="1" ht="12.75">
      <c r="A233" s="146"/>
      <c r="B233" s="148"/>
      <c r="C233" s="58" t="s">
        <v>14</v>
      </c>
      <c r="D233" s="14">
        <v>1925.83</v>
      </c>
      <c r="E233" s="14">
        <v>1908.26</v>
      </c>
      <c r="F233" s="14">
        <v>1908.26</v>
      </c>
      <c r="G233" s="172"/>
      <c r="H233" s="174"/>
    </row>
    <row r="234" spans="1:8" s="5" customFormat="1" ht="12.75">
      <c r="A234" s="146"/>
      <c r="B234" s="148"/>
      <c r="C234" s="58" t="s">
        <v>15</v>
      </c>
      <c r="D234" s="14">
        <v>0</v>
      </c>
      <c r="E234" s="14">
        <v>0</v>
      </c>
      <c r="F234" s="14">
        <v>0</v>
      </c>
      <c r="G234" s="172"/>
      <c r="H234" s="174"/>
    </row>
    <row r="235" spans="1:8" s="5" customFormat="1" ht="12.75">
      <c r="A235" s="146" t="s">
        <v>36</v>
      </c>
      <c r="B235" s="148" t="s">
        <v>84</v>
      </c>
      <c r="C235" s="58" t="s">
        <v>12</v>
      </c>
      <c r="D235" s="14">
        <v>0</v>
      </c>
      <c r="E235" s="14">
        <v>0</v>
      </c>
      <c r="F235" s="14">
        <v>0</v>
      </c>
      <c r="G235" s="172">
        <f>SUM(F235:F238)/SUM(D235:D238)</f>
        <v>0.9905388380381789</v>
      </c>
      <c r="H235" s="174"/>
    </row>
    <row r="236" spans="1:8" s="5" customFormat="1" ht="12.75">
      <c r="A236" s="146"/>
      <c r="B236" s="148"/>
      <c r="C236" s="58" t="s">
        <v>13</v>
      </c>
      <c r="D236" s="14">
        <v>0</v>
      </c>
      <c r="E236" s="14">
        <v>0</v>
      </c>
      <c r="F236" s="14">
        <v>0</v>
      </c>
      <c r="G236" s="172"/>
      <c r="H236" s="174"/>
    </row>
    <row r="237" spans="1:8" s="5" customFormat="1" ht="12.75">
      <c r="A237" s="146"/>
      <c r="B237" s="148"/>
      <c r="C237" s="58" t="s">
        <v>14</v>
      </c>
      <c r="D237" s="14">
        <v>12628.47</v>
      </c>
      <c r="E237" s="14">
        <v>12508.99</v>
      </c>
      <c r="F237" s="14">
        <v>12508.99</v>
      </c>
      <c r="G237" s="172"/>
      <c r="H237" s="174"/>
    </row>
    <row r="238" spans="1:8" s="5" customFormat="1" ht="12.75">
      <c r="A238" s="175"/>
      <c r="B238" s="176"/>
      <c r="C238" s="67" t="s">
        <v>15</v>
      </c>
      <c r="D238" s="68">
        <v>0</v>
      </c>
      <c r="E238" s="68">
        <v>0</v>
      </c>
      <c r="F238" s="68">
        <v>0</v>
      </c>
      <c r="G238" s="177"/>
      <c r="H238" s="178"/>
    </row>
    <row r="239" spans="1:8" s="5" customFormat="1" ht="12.75">
      <c r="A239" s="146" t="s">
        <v>37</v>
      </c>
      <c r="B239" s="148" t="s">
        <v>130</v>
      </c>
      <c r="C239" s="58" t="s">
        <v>12</v>
      </c>
      <c r="D239" s="14">
        <v>0</v>
      </c>
      <c r="E239" s="14">
        <v>0</v>
      </c>
      <c r="F239" s="14">
        <v>0</v>
      </c>
      <c r="G239" s="172">
        <f>SUM(F239:F242)/SUM(D239:D242)</f>
        <v>1</v>
      </c>
      <c r="H239" s="174"/>
    </row>
    <row r="240" spans="1:8" s="5" customFormat="1" ht="12.75">
      <c r="A240" s="146"/>
      <c r="B240" s="148"/>
      <c r="C240" s="58" t="s">
        <v>13</v>
      </c>
      <c r="D240" s="14">
        <v>71.89</v>
      </c>
      <c r="E240" s="14">
        <v>71.89</v>
      </c>
      <c r="F240" s="14">
        <v>71.89</v>
      </c>
      <c r="G240" s="172"/>
      <c r="H240" s="174"/>
    </row>
    <row r="241" spans="1:8" s="5" customFormat="1" ht="12.75">
      <c r="A241" s="146"/>
      <c r="B241" s="148"/>
      <c r="C241" s="58" t="s">
        <v>14</v>
      </c>
      <c r="D241" s="14">
        <v>7.11</v>
      </c>
      <c r="E241" s="14">
        <v>7.11</v>
      </c>
      <c r="F241" s="14">
        <v>7.11</v>
      </c>
      <c r="G241" s="172"/>
      <c r="H241" s="174"/>
    </row>
    <row r="242" spans="1:8" s="5" customFormat="1" ht="12.75">
      <c r="A242" s="175"/>
      <c r="B242" s="176"/>
      <c r="C242" s="67" t="s">
        <v>15</v>
      </c>
      <c r="D242" s="68">
        <v>0</v>
      </c>
      <c r="E242" s="68">
        <v>0</v>
      </c>
      <c r="F242" s="68">
        <v>0</v>
      </c>
      <c r="G242" s="177"/>
      <c r="H242" s="178"/>
    </row>
    <row r="243" spans="1:8" s="5" customFormat="1" ht="12.75">
      <c r="A243" s="146" t="s">
        <v>38</v>
      </c>
      <c r="B243" s="148" t="s">
        <v>115</v>
      </c>
      <c r="C243" s="58" t="s">
        <v>12</v>
      </c>
      <c r="D243" s="14">
        <v>0</v>
      </c>
      <c r="E243" s="14">
        <v>0</v>
      </c>
      <c r="F243" s="14">
        <v>0</v>
      </c>
      <c r="G243" s="172">
        <f>SUM(F243:F246)/SUM(D243:D246)</f>
        <v>0.8736361257438022</v>
      </c>
      <c r="H243" s="174"/>
    </row>
    <row r="244" spans="1:8" s="5" customFormat="1" ht="12.75">
      <c r="A244" s="146"/>
      <c r="B244" s="148"/>
      <c r="C244" s="58" t="s">
        <v>13</v>
      </c>
      <c r="D244" s="14">
        <v>0</v>
      </c>
      <c r="E244" s="14">
        <v>0</v>
      </c>
      <c r="F244" s="14">
        <v>0</v>
      </c>
      <c r="G244" s="172"/>
      <c r="H244" s="174"/>
    </row>
    <row r="245" spans="1:8" s="5" customFormat="1" ht="12.75">
      <c r="A245" s="146"/>
      <c r="B245" s="148"/>
      <c r="C245" s="58" t="s">
        <v>14</v>
      </c>
      <c r="D245" s="14">
        <v>1757.86</v>
      </c>
      <c r="E245" s="14">
        <v>1535.73</v>
      </c>
      <c r="F245" s="14">
        <v>1535.73</v>
      </c>
      <c r="G245" s="172"/>
      <c r="H245" s="174"/>
    </row>
    <row r="246" spans="1:8" s="5" customFormat="1" ht="13.5" thickBot="1">
      <c r="A246" s="175"/>
      <c r="B246" s="176"/>
      <c r="C246" s="67" t="s">
        <v>15</v>
      </c>
      <c r="D246" s="68">
        <v>0</v>
      </c>
      <c r="E246" s="68">
        <v>0</v>
      </c>
      <c r="F246" s="68">
        <v>0</v>
      </c>
      <c r="G246" s="177"/>
      <c r="H246" s="178"/>
    </row>
    <row r="247" spans="1:8" s="3" customFormat="1" ht="15" customHeight="1">
      <c r="A247" s="277" t="s">
        <v>107</v>
      </c>
      <c r="B247" s="246" t="s">
        <v>116</v>
      </c>
      <c r="C247" s="90" t="s">
        <v>12</v>
      </c>
      <c r="D247" s="91">
        <f aca="true" t="shared" si="18" ref="D247:F250">D251</f>
        <v>0</v>
      </c>
      <c r="E247" s="91">
        <f t="shared" si="18"/>
        <v>0</v>
      </c>
      <c r="F247" s="91">
        <f t="shared" si="18"/>
        <v>0</v>
      </c>
      <c r="G247" s="139">
        <f>SUM(F247:F250)/SUM(D247:D250)</f>
        <v>1</v>
      </c>
      <c r="H247" s="142"/>
    </row>
    <row r="248" spans="1:8" s="3" customFormat="1" ht="16.5" customHeight="1">
      <c r="A248" s="278"/>
      <c r="B248" s="247"/>
      <c r="C248" s="92" t="s">
        <v>13</v>
      </c>
      <c r="D248" s="93">
        <f t="shared" si="18"/>
        <v>2715.88</v>
      </c>
      <c r="E248" s="93">
        <f t="shared" si="18"/>
        <v>2715.88</v>
      </c>
      <c r="F248" s="93">
        <f t="shared" si="18"/>
        <v>2715.88</v>
      </c>
      <c r="G248" s="140"/>
      <c r="H248" s="143"/>
    </row>
    <row r="249" spans="1:8" s="3" customFormat="1" ht="16.5" customHeight="1">
      <c r="A249" s="278"/>
      <c r="B249" s="247"/>
      <c r="C249" s="92" t="s">
        <v>14</v>
      </c>
      <c r="D249" s="93">
        <f t="shared" si="18"/>
        <v>268.6</v>
      </c>
      <c r="E249" s="93">
        <f t="shared" si="18"/>
        <v>268.6</v>
      </c>
      <c r="F249" s="93">
        <f t="shared" si="18"/>
        <v>268.6</v>
      </c>
      <c r="G249" s="140"/>
      <c r="H249" s="143"/>
    </row>
    <row r="250" spans="1:8" s="3" customFormat="1" ht="36.75" customHeight="1" thickBot="1">
      <c r="A250" s="279"/>
      <c r="B250" s="248"/>
      <c r="C250" s="94" t="s">
        <v>15</v>
      </c>
      <c r="D250" s="95">
        <f t="shared" si="18"/>
        <v>0</v>
      </c>
      <c r="E250" s="95">
        <f t="shared" si="18"/>
        <v>0</v>
      </c>
      <c r="F250" s="95">
        <f t="shared" si="18"/>
        <v>0</v>
      </c>
      <c r="G250" s="141"/>
      <c r="H250" s="144"/>
    </row>
    <row r="251" spans="1:8" s="8" customFormat="1" ht="21" customHeight="1">
      <c r="A251" s="145" t="s">
        <v>108</v>
      </c>
      <c r="B251" s="147" t="s">
        <v>117</v>
      </c>
      <c r="C251" s="55" t="s">
        <v>12</v>
      </c>
      <c r="D251" s="56">
        <v>0</v>
      </c>
      <c r="E251" s="56">
        <v>0</v>
      </c>
      <c r="F251" s="56">
        <v>0</v>
      </c>
      <c r="G251" s="171">
        <f>SUM(F251:F254)/SUM(D251:D254)</f>
        <v>1</v>
      </c>
      <c r="H251" s="173"/>
    </row>
    <row r="252" spans="1:8" s="8" customFormat="1" ht="21" customHeight="1">
      <c r="A252" s="146"/>
      <c r="B252" s="148"/>
      <c r="C252" s="58" t="s">
        <v>13</v>
      </c>
      <c r="D252" s="14">
        <v>2715.88</v>
      </c>
      <c r="E252" s="14">
        <v>2715.88</v>
      </c>
      <c r="F252" s="14">
        <v>2715.88</v>
      </c>
      <c r="G252" s="172"/>
      <c r="H252" s="174"/>
    </row>
    <row r="253" spans="1:8" s="8" customFormat="1" ht="21" customHeight="1">
      <c r="A253" s="146"/>
      <c r="B253" s="148"/>
      <c r="C253" s="58" t="s">
        <v>14</v>
      </c>
      <c r="D253" s="14">
        <v>268.6</v>
      </c>
      <c r="E253" s="14">
        <v>268.6</v>
      </c>
      <c r="F253" s="14">
        <v>268.6</v>
      </c>
      <c r="G253" s="172"/>
      <c r="H253" s="174"/>
    </row>
    <row r="254" spans="1:8" s="8" customFormat="1" ht="35.25" customHeight="1" thickBot="1">
      <c r="A254" s="146"/>
      <c r="B254" s="148"/>
      <c r="C254" s="58" t="s">
        <v>15</v>
      </c>
      <c r="D254" s="14">
        <v>0</v>
      </c>
      <c r="E254" s="14">
        <v>0</v>
      </c>
      <c r="F254" s="14">
        <v>0</v>
      </c>
      <c r="G254" s="172"/>
      <c r="H254" s="174"/>
    </row>
    <row r="255" spans="1:8" s="1" customFormat="1" ht="21" customHeight="1">
      <c r="A255" s="293" t="s">
        <v>134</v>
      </c>
      <c r="B255" s="182" t="s">
        <v>18</v>
      </c>
      <c r="C255" s="45" t="s">
        <v>12</v>
      </c>
      <c r="D255" s="46">
        <f aca="true" t="shared" si="19" ref="D255:F258">D167</f>
        <v>0</v>
      </c>
      <c r="E255" s="46">
        <f t="shared" si="19"/>
        <v>0</v>
      </c>
      <c r="F255" s="46">
        <f t="shared" si="19"/>
        <v>0</v>
      </c>
      <c r="G255" s="123">
        <f>SUM(F255:F258)/SUM(D255:D258)</f>
        <v>0.9868093915244601</v>
      </c>
      <c r="H255" s="124"/>
    </row>
    <row r="256" spans="1:8" s="1" customFormat="1" ht="12.75">
      <c r="A256" s="294"/>
      <c r="B256" s="183"/>
      <c r="C256" s="48" t="s">
        <v>13</v>
      </c>
      <c r="D256" s="30">
        <f t="shared" si="19"/>
        <v>6400.96</v>
      </c>
      <c r="E256" s="30">
        <f t="shared" si="19"/>
        <v>6361.68</v>
      </c>
      <c r="F256" s="30">
        <f t="shared" si="19"/>
        <v>6361.68</v>
      </c>
      <c r="G256" s="118"/>
      <c r="H256" s="125"/>
    </row>
    <row r="257" spans="1:8" s="1" customFormat="1" ht="12.75">
      <c r="A257" s="294"/>
      <c r="B257" s="183"/>
      <c r="C257" s="48" t="s">
        <v>14</v>
      </c>
      <c r="D257" s="30">
        <f t="shared" si="19"/>
        <v>68185.44</v>
      </c>
      <c r="E257" s="30">
        <f t="shared" si="19"/>
        <v>67240.88</v>
      </c>
      <c r="F257" s="30">
        <f t="shared" si="19"/>
        <v>67240.88</v>
      </c>
      <c r="G257" s="118"/>
      <c r="H257" s="125"/>
    </row>
    <row r="258" spans="1:8" s="1" customFormat="1" ht="12.75">
      <c r="A258" s="294"/>
      <c r="B258" s="183"/>
      <c r="C258" s="48" t="s">
        <v>15</v>
      </c>
      <c r="D258" s="30">
        <f t="shared" si="19"/>
        <v>0</v>
      </c>
      <c r="E258" s="30">
        <f t="shared" si="19"/>
        <v>0</v>
      </c>
      <c r="F258" s="30">
        <f t="shared" si="19"/>
        <v>0</v>
      </c>
      <c r="G258" s="118"/>
      <c r="H258" s="125"/>
    </row>
    <row r="259" spans="1:8" s="1" customFormat="1" ht="13.5" thickBot="1">
      <c r="A259" s="295"/>
      <c r="B259" s="184"/>
      <c r="C259" s="42" t="s">
        <v>129</v>
      </c>
      <c r="D259" s="31">
        <f>SUM(D255:D258)</f>
        <v>74586.40000000001</v>
      </c>
      <c r="E259" s="31">
        <f>SUM(E255:E258)</f>
        <v>73602.56</v>
      </c>
      <c r="F259" s="31">
        <f>SUM(F255:F258)</f>
        <v>73602.56</v>
      </c>
      <c r="G259" s="119"/>
      <c r="H259" s="126"/>
    </row>
    <row r="260" spans="1:8" s="1" customFormat="1" ht="31.5" customHeight="1">
      <c r="A260" s="239" t="s">
        <v>1</v>
      </c>
      <c r="B260" s="240"/>
      <c r="C260" s="232" t="s">
        <v>118</v>
      </c>
      <c r="D260" s="232"/>
      <c r="E260" s="232"/>
      <c r="F260" s="232"/>
      <c r="G260" s="232"/>
      <c r="H260" s="233"/>
    </row>
    <row r="261" spans="1:8" s="1" customFormat="1" ht="15">
      <c r="A261" s="18" t="s">
        <v>2</v>
      </c>
      <c r="B261" s="19"/>
      <c r="C261" s="20" t="s">
        <v>136</v>
      </c>
      <c r="D261" s="21"/>
      <c r="E261" s="21"/>
      <c r="F261" s="21"/>
      <c r="G261" s="22"/>
      <c r="H261" s="23"/>
    </row>
    <row r="262" spans="1:8" s="1" customFormat="1" ht="18" customHeight="1" thickBot="1">
      <c r="A262" s="24" t="s">
        <v>3</v>
      </c>
      <c r="B262" s="25"/>
      <c r="C262" s="26" t="s">
        <v>40</v>
      </c>
      <c r="D262" s="27"/>
      <c r="E262" s="27"/>
      <c r="F262" s="27"/>
      <c r="G262" s="28"/>
      <c r="H262" s="44"/>
    </row>
    <row r="263" spans="1:8" s="1" customFormat="1" ht="141" thickBot="1">
      <c r="A263" s="9" t="s">
        <v>4</v>
      </c>
      <c r="B263" s="10" t="s">
        <v>5</v>
      </c>
      <c r="C263" s="10" t="s">
        <v>6</v>
      </c>
      <c r="D263" s="11" t="s">
        <v>7</v>
      </c>
      <c r="E263" s="11" t="s">
        <v>8</v>
      </c>
      <c r="F263" s="11" t="s">
        <v>9</v>
      </c>
      <c r="G263" s="10" t="s">
        <v>10</v>
      </c>
      <c r="H263" s="12" t="s">
        <v>11</v>
      </c>
    </row>
    <row r="264" spans="1:8" s="2" customFormat="1" ht="25.5">
      <c r="A264" s="200" t="s">
        <v>45</v>
      </c>
      <c r="B264" s="218" t="s">
        <v>93</v>
      </c>
      <c r="C264" s="50" t="s">
        <v>12</v>
      </c>
      <c r="D264" s="51">
        <f aca="true" t="shared" si="20" ref="D264:F267">D268</f>
        <v>0</v>
      </c>
      <c r="E264" s="51">
        <f t="shared" si="20"/>
        <v>0</v>
      </c>
      <c r="F264" s="51">
        <f t="shared" si="20"/>
        <v>0</v>
      </c>
      <c r="G264" s="127">
        <f>SUM(F264:F267)/SUM(D264:D267)</f>
        <v>0.1820236866676495</v>
      </c>
      <c r="H264" s="130"/>
    </row>
    <row r="265" spans="1:8" s="2" customFormat="1" ht="12.75">
      <c r="A265" s="201"/>
      <c r="B265" s="219"/>
      <c r="C265" s="52" t="s">
        <v>13</v>
      </c>
      <c r="D265" s="17">
        <f aca="true" t="shared" si="21" ref="D265:F266">D269+D273+D277</f>
        <v>382</v>
      </c>
      <c r="E265" s="17">
        <f t="shared" si="21"/>
        <v>382</v>
      </c>
      <c r="F265" s="17">
        <f t="shared" si="21"/>
        <v>382</v>
      </c>
      <c r="G265" s="128"/>
      <c r="H265" s="131"/>
    </row>
    <row r="266" spans="1:8" s="2" customFormat="1" ht="12.75">
      <c r="A266" s="201"/>
      <c r="B266" s="219"/>
      <c r="C266" s="52" t="s">
        <v>14</v>
      </c>
      <c r="D266" s="17">
        <f t="shared" si="21"/>
        <v>3687.8</v>
      </c>
      <c r="E266" s="17">
        <f t="shared" si="21"/>
        <v>358.8</v>
      </c>
      <c r="F266" s="17">
        <f t="shared" si="21"/>
        <v>358.8</v>
      </c>
      <c r="G266" s="128"/>
      <c r="H266" s="131"/>
    </row>
    <row r="267" spans="1:8" s="2" customFormat="1" ht="40.5" customHeight="1" thickBot="1">
      <c r="A267" s="202"/>
      <c r="B267" s="220"/>
      <c r="C267" s="53" t="s">
        <v>15</v>
      </c>
      <c r="D267" s="54">
        <f t="shared" si="20"/>
        <v>0</v>
      </c>
      <c r="E267" s="54">
        <f t="shared" si="20"/>
        <v>0</v>
      </c>
      <c r="F267" s="54">
        <f t="shared" si="20"/>
        <v>0</v>
      </c>
      <c r="G267" s="129"/>
      <c r="H267" s="132"/>
    </row>
    <row r="268" spans="1:8" s="1" customFormat="1" ht="30" customHeight="1">
      <c r="A268" s="134" t="s">
        <v>16</v>
      </c>
      <c r="B268" s="137" t="s">
        <v>94</v>
      </c>
      <c r="C268" s="55" t="s">
        <v>12</v>
      </c>
      <c r="D268" s="56">
        <v>0</v>
      </c>
      <c r="E268" s="56">
        <v>0</v>
      </c>
      <c r="F268" s="56">
        <v>0</v>
      </c>
      <c r="G268" s="194">
        <f>SUM(F268:F271)/SUM(D268:D271)</f>
        <v>0.9968944099378882</v>
      </c>
      <c r="H268" s="114"/>
    </row>
    <row r="269" spans="1:8" s="1" customFormat="1" ht="25.5" customHeight="1">
      <c r="A269" s="134"/>
      <c r="B269" s="137"/>
      <c r="C269" s="58" t="s">
        <v>13</v>
      </c>
      <c r="D269" s="14">
        <v>0</v>
      </c>
      <c r="E269" s="14">
        <v>0</v>
      </c>
      <c r="F269" s="14">
        <v>0</v>
      </c>
      <c r="G269" s="195"/>
      <c r="H269" s="115"/>
    </row>
    <row r="270" spans="1:8" s="1" customFormat="1" ht="26.25" customHeight="1">
      <c r="A270" s="134"/>
      <c r="B270" s="137"/>
      <c r="C270" s="58" t="s">
        <v>14</v>
      </c>
      <c r="D270" s="14">
        <v>322</v>
      </c>
      <c r="E270" s="14">
        <v>321</v>
      </c>
      <c r="F270" s="14">
        <v>321</v>
      </c>
      <c r="G270" s="195"/>
      <c r="H270" s="115"/>
    </row>
    <row r="271" spans="1:8" s="1" customFormat="1" ht="32.25" customHeight="1" thickBot="1">
      <c r="A271" s="135"/>
      <c r="B271" s="138"/>
      <c r="C271" s="60" t="s">
        <v>15</v>
      </c>
      <c r="D271" s="61">
        <v>0</v>
      </c>
      <c r="E271" s="61">
        <v>0</v>
      </c>
      <c r="F271" s="61">
        <v>0</v>
      </c>
      <c r="G271" s="196"/>
      <c r="H271" s="116"/>
    </row>
    <row r="272" spans="1:8" s="2" customFormat="1" ht="12.75">
      <c r="A272" s="133" t="s">
        <v>17</v>
      </c>
      <c r="B272" s="136" t="s">
        <v>95</v>
      </c>
      <c r="C272" s="64" t="s">
        <v>12</v>
      </c>
      <c r="D272" s="65">
        <f aca="true" t="shared" si="22" ref="D272:F275">D280</f>
        <v>0</v>
      </c>
      <c r="E272" s="65">
        <f t="shared" si="22"/>
        <v>0</v>
      </c>
      <c r="F272" s="65">
        <f t="shared" si="22"/>
        <v>0</v>
      </c>
      <c r="G272" s="111">
        <f>SUM(F272:F275)/SUM(D272:D275)</f>
        <v>0</v>
      </c>
      <c r="H272" s="114"/>
    </row>
    <row r="273" spans="1:8" s="2" customFormat="1" ht="12.75">
      <c r="A273" s="134"/>
      <c r="B273" s="137"/>
      <c r="C273" s="58" t="s">
        <v>13</v>
      </c>
      <c r="D273" s="14">
        <f t="shared" si="22"/>
        <v>0</v>
      </c>
      <c r="E273" s="14">
        <f t="shared" si="22"/>
        <v>0</v>
      </c>
      <c r="F273" s="14">
        <f t="shared" si="22"/>
        <v>0</v>
      </c>
      <c r="G273" s="112"/>
      <c r="H273" s="115"/>
    </row>
    <row r="274" spans="1:8" s="2" customFormat="1" ht="12.75">
      <c r="A274" s="134"/>
      <c r="B274" s="137"/>
      <c r="C274" s="58" t="s">
        <v>14</v>
      </c>
      <c r="D274" s="14">
        <v>3328</v>
      </c>
      <c r="E274" s="14">
        <v>0</v>
      </c>
      <c r="F274" s="14">
        <v>0</v>
      </c>
      <c r="G274" s="112"/>
      <c r="H274" s="115"/>
    </row>
    <row r="275" spans="1:8" s="2" customFormat="1" ht="57" customHeight="1" thickBot="1">
      <c r="A275" s="135"/>
      <c r="B275" s="138"/>
      <c r="C275" s="60" t="s">
        <v>15</v>
      </c>
      <c r="D275" s="61">
        <f t="shared" si="22"/>
        <v>0</v>
      </c>
      <c r="E275" s="61">
        <f t="shared" si="22"/>
        <v>0</v>
      </c>
      <c r="F275" s="61">
        <f t="shared" si="22"/>
        <v>0</v>
      </c>
      <c r="G275" s="113"/>
      <c r="H275" s="116"/>
    </row>
    <row r="276" spans="1:8" s="2" customFormat="1" ht="27" customHeight="1">
      <c r="A276" s="133" t="s">
        <v>19</v>
      </c>
      <c r="B276" s="136" t="s">
        <v>119</v>
      </c>
      <c r="C276" s="64" t="s">
        <v>12</v>
      </c>
      <c r="D276" s="65">
        <f>D284</f>
        <v>0</v>
      </c>
      <c r="E276" s="65">
        <f>E284</f>
        <v>0</v>
      </c>
      <c r="F276" s="65">
        <f>F284</f>
        <v>0</v>
      </c>
      <c r="G276" s="111">
        <f>SUM(F276:F279)/SUM(D276:D279)</f>
        <v>1</v>
      </c>
      <c r="H276" s="114"/>
    </row>
    <row r="277" spans="1:8" s="2" customFormat="1" ht="23.25" customHeight="1">
      <c r="A277" s="134"/>
      <c r="B277" s="137"/>
      <c r="C277" s="58" t="s">
        <v>13</v>
      </c>
      <c r="D277" s="14">
        <v>382</v>
      </c>
      <c r="E277" s="14">
        <v>382</v>
      </c>
      <c r="F277" s="14">
        <v>382</v>
      </c>
      <c r="G277" s="112"/>
      <c r="H277" s="115"/>
    </row>
    <row r="278" spans="1:8" s="2" customFormat="1" ht="12.75">
      <c r="A278" s="134"/>
      <c r="B278" s="137"/>
      <c r="C278" s="58" t="s">
        <v>14</v>
      </c>
      <c r="D278" s="14">
        <v>37.8</v>
      </c>
      <c r="E278" s="14">
        <v>37.8</v>
      </c>
      <c r="F278" s="14">
        <v>37.8</v>
      </c>
      <c r="G278" s="112"/>
      <c r="H278" s="115"/>
    </row>
    <row r="279" spans="1:8" s="2" customFormat="1" ht="45" customHeight="1" thickBot="1">
      <c r="A279" s="135"/>
      <c r="B279" s="138"/>
      <c r="C279" s="60" t="s">
        <v>15</v>
      </c>
      <c r="D279" s="61">
        <f>D287</f>
        <v>0</v>
      </c>
      <c r="E279" s="61">
        <f>E287</f>
        <v>0</v>
      </c>
      <c r="F279" s="61">
        <f>F287</f>
        <v>0</v>
      </c>
      <c r="G279" s="113"/>
      <c r="H279" s="116"/>
    </row>
    <row r="280" spans="1:8" s="1" customFormat="1" ht="30" customHeight="1">
      <c r="A280" s="134" t="s">
        <v>20</v>
      </c>
      <c r="B280" s="137" t="s">
        <v>96</v>
      </c>
      <c r="C280" s="55" t="s">
        <v>12</v>
      </c>
      <c r="D280" s="56">
        <v>0</v>
      </c>
      <c r="E280" s="56">
        <v>0</v>
      </c>
      <c r="F280" s="56">
        <v>0</v>
      </c>
      <c r="G280" s="194">
        <f>SUM(F280:F283)/SUM(D280:D283)</f>
        <v>0.5295356871997977</v>
      </c>
      <c r="H280" s="114"/>
    </row>
    <row r="281" spans="1:8" s="1" customFormat="1" ht="25.5" customHeight="1">
      <c r="A281" s="134"/>
      <c r="B281" s="137"/>
      <c r="C281" s="58" t="s">
        <v>13</v>
      </c>
      <c r="D281" s="14">
        <v>0</v>
      </c>
      <c r="E281" s="14">
        <v>0</v>
      </c>
      <c r="F281" s="14">
        <v>0</v>
      </c>
      <c r="G281" s="195"/>
      <c r="H281" s="115"/>
    </row>
    <row r="282" spans="1:8" s="1" customFormat="1" ht="26.25" customHeight="1">
      <c r="A282" s="134"/>
      <c r="B282" s="137"/>
      <c r="C282" s="58" t="s">
        <v>14</v>
      </c>
      <c r="D282" s="14">
        <v>2373.4</v>
      </c>
      <c r="E282" s="14">
        <v>1256.8</v>
      </c>
      <c r="F282" s="14">
        <v>1256.8</v>
      </c>
      <c r="G282" s="195"/>
      <c r="H282" s="115"/>
    </row>
    <row r="283" spans="1:8" s="1" customFormat="1" ht="32.25" customHeight="1" thickBot="1">
      <c r="A283" s="135"/>
      <c r="B283" s="138"/>
      <c r="C283" s="60" t="s">
        <v>15</v>
      </c>
      <c r="D283" s="61">
        <v>0</v>
      </c>
      <c r="E283" s="61">
        <v>0</v>
      </c>
      <c r="F283" s="61">
        <v>0</v>
      </c>
      <c r="G283" s="196"/>
      <c r="H283" s="116"/>
    </row>
    <row r="284" spans="1:8" s="2" customFormat="1" ht="12.75" customHeight="1">
      <c r="A284" s="133" t="s">
        <v>21</v>
      </c>
      <c r="B284" s="136" t="s">
        <v>97</v>
      </c>
      <c r="C284" s="64" t="s">
        <v>12</v>
      </c>
      <c r="D284" s="65">
        <v>0</v>
      </c>
      <c r="E284" s="65">
        <v>0</v>
      </c>
      <c r="F284" s="65">
        <v>0</v>
      </c>
      <c r="G284" s="111">
        <f>SUM(F284:F287)/SUM(D284:D287)</f>
        <v>0.5510297482837528</v>
      </c>
      <c r="H284" s="114"/>
    </row>
    <row r="285" spans="1:8" s="2" customFormat="1" ht="12.75">
      <c r="A285" s="134"/>
      <c r="B285" s="137"/>
      <c r="C285" s="58" t="s">
        <v>13</v>
      </c>
      <c r="D285" s="14">
        <v>0</v>
      </c>
      <c r="E285" s="14">
        <v>0</v>
      </c>
      <c r="F285" s="14">
        <v>0</v>
      </c>
      <c r="G285" s="112"/>
      <c r="H285" s="115"/>
    </row>
    <row r="286" spans="1:8" s="2" customFormat="1" ht="12.75">
      <c r="A286" s="134"/>
      <c r="B286" s="137"/>
      <c r="C286" s="58" t="s">
        <v>14</v>
      </c>
      <c r="D286" s="14">
        <v>218.5</v>
      </c>
      <c r="E286" s="14">
        <v>120.4</v>
      </c>
      <c r="F286" s="14">
        <v>120.4</v>
      </c>
      <c r="G286" s="112"/>
      <c r="H286" s="115"/>
    </row>
    <row r="287" spans="1:8" s="2" customFormat="1" ht="40.5" customHeight="1" thickBot="1">
      <c r="A287" s="135"/>
      <c r="B287" s="138"/>
      <c r="C287" s="60" t="s">
        <v>15</v>
      </c>
      <c r="D287" s="61">
        <v>0</v>
      </c>
      <c r="E287" s="61">
        <v>0</v>
      </c>
      <c r="F287" s="61">
        <v>0</v>
      </c>
      <c r="G287" s="113"/>
      <c r="H287" s="116"/>
    </row>
    <row r="288" spans="1:8" s="2" customFormat="1" ht="12.75" customHeight="1">
      <c r="A288" s="133" t="s">
        <v>22</v>
      </c>
      <c r="B288" s="136" t="s">
        <v>137</v>
      </c>
      <c r="C288" s="64" t="s">
        <v>12</v>
      </c>
      <c r="D288" s="65">
        <v>0</v>
      </c>
      <c r="E288" s="65">
        <v>0</v>
      </c>
      <c r="F288" s="65">
        <v>0</v>
      </c>
      <c r="G288" s="111">
        <f>SUM(F288:F291)/SUM(D288:D291)</f>
        <v>0.5274026636966912</v>
      </c>
      <c r="H288" s="114"/>
    </row>
    <row r="289" spans="1:8" s="2" customFormat="1" ht="12.75">
      <c r="A289" s="134"/>
      <c r="B289" s="137"/>
      <c r="C289" s="58" t="s">
        <v>13</v>
      </c>
      <c r="D289" s="14">
        <v>0</v>
      </c>
      <c r="E289" s="14">
        <v>0</v>
      </c>
      <c r="F289" s="14">
        <v>0</v>
      </c>
      <c r="G289" s="112"/>
      <c r="H289" s="115"/>
    </row>
    <row r="290" spans="1:8" s="2" customFormat="1" ht="12.75">
      <c r="A290" s="134"/>
      <c r="B290" s="137"/>
      <c r="C290" s="58" t="s">
        <v>14</v>
      </c>
      <c r="D290" s="14">
        <v>2154.9</v>
      </c>
      <c r="E290" s="14">
        <v>1136.5</v>
      </c>
      <c r="F290" s="14">
        <v>1136.5</v>
      </c>
      <c r="G290" s="112"/>
      <c r="H290" s="115"/>
    </row>
    <row r="291" spans="1:8" s="2" customFormat="1" ht="40.5" customHeight="1" thickBot="1">
      <c r="A291" s="135"/>
      <c r="B291" s="138"/>
      <c r="C291" s="60" t="s">
        <v>15</v>
      </c>
      <c r="D291" s="61">
        <v>0</v>
      </c>
      <c r="E291" s="61">
        <v>0</v>
      </c>
      <c r="F291" s="61">
        <v>0</v>
      </c>
      <c r="G291" s="113"/>
      <c r="H291" s="116"/>
    </row>
    <row r="292" spans="1:8" s="1" customFormat="1" ht="25.5">
      <c r="A292" s="179" t="s">
        <v>22</v>
      </c>
      <c r="B292" s="182" t="s">
        <v>18</v>
      </c>
      <c r="C292" s="45" t="s">
        <v>12</v>
      </c>
      <c r="D292" s="46">
        <f aca="true" t="shared" si="23" ref="D292:F295">D264+D280</f>
        <v>0</v>
      </c>
      <c r="E292" s="46">
        <f t="shared" si="23"/>
        <v>0</v>
      </c>
      <c r="F292" s="46">
        <f t="shared" si="23"/>
        <v>0</v>
      </c>
      <c r="G292" s="123">
        <f>SUM(F292:F295)/SUM(D292:D295)</f>
        <v>0.31003228209585293</v>
      </c>
      <c r="H292" s="124"/>
    </row>
    <row r="293" spans="1:8" s="1" customFormat="1" ht="12.75">
      <c r="A293" s="180"/>
      <c r="B293" s="183"/>
      <c r="C293" s="48" t="s">
        <v>13</v>
      </c>
      <c r="D293" s="30">
        <f t="shared" si="23"/>
        <v>382</v>
      </c>
      <c r="E293" s="30">
        <f t="shared" si="23"/>
        <v>382</v>
      </c>
      <c r="F293" s="30">
        <f t="shared" si="23"/>
        <v>382</v>
      </c>
      <c r="G293" s="118"/>
      <c r="H293" s="125"/>
    </row>
    <row r="294" spans="1:8" s="1" customFormat="1" ht="12.75">
      <c r="A294" s="180"/>
      <c r="B294" s="183"/>
      <c r="C294" s="48" t="s">
        <v>14</v>
      </c>
      <c r="D294" s="30">
        <f t="shared" si="23"/>
        <v>6061.200000000001</v>
      </c>
      <c r="E294" s="30">
        <f t="shared" si="23"/>
        <v>1615.6</v>
      </c>
      <c r="F294" s="30">
        <f t="shared" si="23"/>
        <v>1615.6</v>
      </c>
      <c r="G294" s="118"/>
      <c r="H294" s="125"/>
    </row>
    <row r="295" spans="1:8" s="1" customFormat="1" ht="12.75">
      <c r="A295" s="180"/>
      <c r="B295" s="183"/>
      <c r="C295" s="48" t="s">
        <v>15</v>
      </c>
      <c r="D295" s="30">
        <f t="shared" si="23"/>
        <v>0</v>
      </c>
      <c r="E295" s="30">
        <f t="shared" si="23"/>
        <v>0</v>
      </c>
      <c r="F295" s="30">
        <f t="shared" si="23"/>
        <v>0</v>
      </c>
      <c r="G295" s="118"/>
      <c r="H295" s="125"/>
    </row>
    <row r="296" spans="1:8" s="1" customFormat="1" ht="13.5" thickBot="1">
      <c r="A296" s="181"/>
      <c r="B296" s="184"/>
      <c r="C296" s="42" t="s">
        <v>129</v>
      </c>
      <c r="D296" s="31">
        <f>SUM(D292:D295)</f>
        <v>6443.200000000001</v>
      </c>
      <c r="E296" s="31">
        <f>SUM(E292:E295)</f>
        <v>1997.6</v>
      </c>
      <c r="F296" s="31">
        <f>SUM(F292:F295)</f>
        <v>1997.6</v>
      </c>
      <c r="G296" s="119"/>
      <c r="H296" s="126"/>
    </row>
    <row r="297" spans="1:8" s="1" customFormat="1" ht="20.25" customHeight="1">
      <c r="A297" s="239" t="s">
        <v>1</v>
      </c>
      <c r="B297" s="240"/>
      <c r="C297" s="241" t="s">
        <v>120</v>
      </c>
      <c r="D297" s="241"/>
      <c r="E297" s="241"/>
      <c r="F297" s="241"/>
      <c r="G297" s="241"/>
      <c r="H297" s="242"/>
    </row>
    <row r="298" spans="1:8" s="1" customFormat="1" ht="15">
      <c r="A298" s="18" t="s">
        <v>2</v>
      </c>
      <c r="B298" s="19"/>
      <c r="C298" s="20" t="s">
        <v>138</v>
      </c>
      <c r="D298" s="21"/>
      <c r="E298" s="21"/>
      <c r="F298" s="21"/>
      <c r="G298" s="22"/>
      <c r="H298" s="23"/>
    </row>
    <row r="299" spans="1:8" s="1" customFormat="1" ht="18" customHeight="1" thickBot="1">
      <c r="A299" s="24" t="s">
        <v>3</v>
      </c>
      <c r="B299" s="25"/>
      <c r="C299" s="26" t="s">
        <v>41</v>
      </c>
      <c r="D299" s="27"/>
      <c r="E299" s="27"/>
      <c r="F299" s="27"/>
      <c r="G299" s="28"/>
      <c r="H299" s="44"/>
    </row>
    <row r="300" spans="1:8" s="1" customFormat="1" ht="141" thickBot="1">
      <c r="A300" s="9" t="s">
        <v>4</v>
      </c>
      <c r="B300" s="10" t="s">
        <v>5</v>
      </c>
      <c r="C300" s="10" t="s">
        <v>6</v>
      </c>
      <c r="D300" s="11" t="s">
        <v>7</v>
      </c>
      <c r="E300" s="11" t="s">
        <v>8</v>
      </c>
      <c r="F300" s="11" t="s">
        <v>9</v>
      </c>
      <c r="G300" s="10" t="s">
        <v>10</v>
      </c>
      <c r="H300" s="12" t="s">
        <v>11</v>
      </c>
    </row>
    <row r="301" spans="1:8" s="2" customFormat="1" ht="25.5">
      <c r="A301" s="200">
        <v>1</v>
      </c>
      <c r="B301" s="218" t="s">
        <v>104</v>
      </c>
      <c r="C301" s="50" t="s">
        <v>12</v>
      </c>
      <c r="D301" s="51">
        <f>D313+D317</f>
        <v>0</v>
      </c>
      <c r="E301" s="51">
        <f>E313+E317</f>
        <v>0</v>
      </c>
      <c r="F301" s="51">
        <f>F313+F317</f>
        <v>0</v>
      </c>
      <c r="G301" s="127">
        <f>SUM(F301:F304)/SUM(D301:D304)</f>
        <v>0.4125145670558701</v>
      </c>
      <c r="H301" s="130"/>
    </row>
    <row r="302" spans="1:8" s="2" customFormat="1" ht="12.75">
      <c r="A302" s="201"/>
      <c r="B302" s="219"/>
      <c r="C302" s="52" t="s">
        <v>13</v>
      </c>
      <c r="D302" s="17">
        <f>SUM(D310)</f>
        <v>15503.08</v>
      </c>
      <c r="E302" s="17">
        <f>SUM(E310)</f>
        <v>7521.52</v>
      </c>
      <c r="F302" s="17">
        <f>SUM(F310)</f>
        <v>7521.52</v>
      </c>
      <c r="G302" s="128"/>
      <c r="H302" s="131"/>
    </row>
    <row r="303" spans="1:8" s="2" customFormat="1" ht="12.75">
      <c r="A303" s="201"/>
      <c r="B303" s="219"/>
      <c r="C303" s="52" t="s">
        <v>14</v>
      </c>
      <c r="D303" s="17">
        <f>D307+D311</f>
        <v>4533.57</v>
      </c>
      <c r="E303" s="17">
        <f>E307+E311</f>
        <v>743.89</v>
      </c>
      <c r="F303" s="17">
        <f>F307+F311</f>
        <v>743.89</v>
      </c>
      <c r="G303" s="128"/>
      <c r="H303" s="131"/>
    </row>
    <row r="304" spans="1:8" s="2" customFormat="1" ht="27.75" customHeight="1" thickBot="1">
      <c r="A304" s="202"/>
      <c r="B304" s="220"/>
      <c r="C304" s="53" t="s">
        <v>15</v>
      </c>
      <c r="D304" s="54">
        <f>D316+D320</f>
        <v>0</v>
      </c>
      <c r="E304" s="54">
        <f>E316+E320</f>
        <v>0</v>
      </c>
      <c r="F304" s="54">
        <f>F316+F320</f>
        <v>0</v>
      </c>
      <c r="G304" s="129"/>
      <c r="H304" s="132"/>
    </row>
    <row r="305" spans="1:8" s="1" customFormat="1" ht="15.75" customHeight="1">
      <c r="A305" s="185" t="s">
        <v>16</v>
      </c>
      <c r="B305" s="186" t="s">
        <v>131</v>
      </c>
      <c r="C305" s="58" t="s">
        <v>12</v>
      </c>
      <c r="D305" s="14">
        <v>0</v>
      </c>
      <c r="E305" s="14">
        <v>0</v>
      </c>
      <c r="F305" s="14">
        <v>0</v>
      </c>
      <c r="G305" s="188">
        <f>SUM(F305:F308)/SUM(D305:D308)</f>
        <v>0</v>
      </c>
      <c r="H305" s="249"/>
    </row>
    <row r="306" spans="1:8" s="1" customFormat="1" ht="15.75" customHeight="1">
      <c r="A306" s="185"/>
      <c r="B306" s="187"/>
      <c r="C306" s="58" t="s">
        <v>13</v>
      </c>
      <c r="D306" s="14">
        <v>0</v>
      </c>
      <c r="E306" s="14">
        <v>0</v>
      </c>
      <c r="F306" s="14">
        <v>0</v>
      </c>
      <c r="G306" s="172"/>
      <c r="H306" s="250"/>
    </row>
    <row r="307" spans="1:8" s="2" customFormat="1" ht="12.75">
      <c r="A307" s="185"/>
      <c r="B307" s="187"/>
      <c r="C307" s="58" t="s">
        <v>14</v>
      </c>
      <c r="D307" s="14">
        <v>3000.3</v>
      </c>
      <c r="E307" s="14">
        <v>0</v>
      </c>
      <c r="F307" s="14">
        <v>0</v>
      </c>
      <c r="G307" s="172"/>
      <c r="H307" s="250"/>
    </row>
    <row r="308" spans="1:8" s="2" customFormat="1" ht="56.25" customHeight="1" thickBot="1">
      <c r="A308" s="185"/>
      <c r="B308" s="187"/>
      <c r="C308" s="58" t="s">
        <v>15</v>
      </c>
      <c r="D308" s="14">
        <v>0</v>
      </c>
      <c r="E308" s="14">
        <v>0</v>
      </c>
      <c r="F308" s="14">
        <v>0</v>
      </c>
      <c r="G308" s="189"/>
      <c r="H308" s="251"/>
    </row>
    <row r="309" spans="1:8" s="1" customFormat="1" ht="15.75" customHeight="1">
      <c r="A309" s="185" t="s">
        <v>16</v>
      </c>
      <c r="B309" s="186" t="s">
        <v>105</v>
      </c>
      <c r="C309" s="58" t="s">
        <v>12</v>
      </c>
      <c r="D309" s="14">
        <v>0</v>
      </c>
      <c r="E309" s="14">
        <v>0</v>
      </c>
      <c r="F309" s="14">
        <v>0</v>
      </c>
      <c r="G309" s="188">
        <f>SUM(F309:F312)/SUM(D309:D312)</f>
        <v>0.48516319516797907</v>
      </c>
      <c r="H309" s="249"/>
    </row>
    <row r="310" spans="1:8" s="1" customFormat="1" ht="15.75" customHeight="1">
      <c r="A310" s="185"/>
      <c r="B310" s="187"/>
      <c r="C310" s="58" t="s">
        <v>13</v>
      </c>
      <c r="D310" s="14">
        <v>15503.08</v>
      </c>
      <c r="E310" s="14">
        <v>7521.52</v>
      </c>
      <c r="F310" s="14">
        <v>7521.52</v>
      </c>
      <c r="G310" s="172"/>
      <c r="H310" s="250"/>
    </row>
    <row r="311" spans="1:8" s="2" customFormat="1" ht="12.75">
      <c r="A311" s="185"/>
      <c r="B311" s="187"/>
      <c r="C311" s="58" t="s">
        <v>14</v>
      </c>
      <c r="D311" s="14">
        <v>1533.27</v>
      </c>
      <c r="E311" s="14">
        <v>743.89</v>
      </c>
      <c r="F311" s="14">
        <v>743.89</v>
      </c>
      <c r="G311" s="172"/>
      <c r="H311" s="250"/>
    </row>
    <row r="312" spans="1:8" s="2" customFormat="1" ht="13.5" thickBot="1">
      <c r="A312" s="185"/>
      <c r="B312" s="187"/>
      <c r="C312" s="58" t="s">
        <v>15</v>
      </c>
      <c r="D312" s="14">
        <v>0</v>
      </c>
      <c r="E312" s="14">
        <v>0</v>
      </c>
      <c r="F312" s="14">
        <v>0</v>
      </c>
      <c r="G312" s="189"/>
      <c r="H312" s="251"/>
    </row>
    <row r="313" spans="1:8" s="2" customFormat="1" ht="25.5">
      <c r="A313" s="200" t="s">
        <v>17</v>
      </c>
      <c r="B313" s="218" t="s">
        <v>106</v>
      </c>
      <c r="C313" s="50" t="s">
        <v>12</v>
      </c>
      <c r="D313" s="51">
        <f aca="true" t="shared" si="24" ref="D313:F316">D317+D321</f>
        <v>0</v>
      </c>
      <c r="E313" s="51">
        <f t="shared" si="24"/>
        <v>0</v>
      </c>
      <c r="F313" s="51">
        <f t="shared" si="24"/>
        <v>0</v>
      </c>
      <c r="G313" s="127">
        <f>SUM(F313:F316)/SUM(D313:D316)</f>
        <v>0.9743208849539994</v>
      </c>
      <c r="H313" s="130"/>
    </row>
    <row r="314" spans="1:8" s="2" customFormat="1" ht="12.75">
      <c r="A314" s="201"/>
      <c r="B314" s="219"/>
      <c r="C314" s="52" t="s">
        <v>13</v>
      </c>
      <c r="D314" s="17">
        <f t="shared" si="24"/>
        <v>243.2</v>
      </c>
      <c r="E314" s="17">
        <f t="shared" si="24"/>
        <v>243.23</v>
      </c>
      <c r="F314" s="17">
        <f t="shared" si="24"/>
        <v>243.23</v>
      </c>
      <c r="G314" s="128"/>
      <c r="H314" s="131"/>
    </row>
    <row r="315" spans="1:8" s="2" customFormat="1" ht="12.75">
      <c r="A315" s="201"/>
      <c r="B315" s="219"/>
      <c r="C315" s="52" t="s">
        <v>14</v>
      </c>
      <c r="D315" s="17">
        <f t="shared" si="24"/>
        <v>766.57</v>
      </c>
      <c r="E315" s="17">
        <f t="shared" si="24"/>
        <v>740.7099999999999</v>
      </c>
      <c r="F315" s="17">
        <f t="shared" si="24"/>
        <v>740.6099999999999</v>
      </c>
      <c r="G315" s="128"/>
      <c r="H315" s="131"/>
    </row>
    <row r="316" spans="1:8" s="2" customFormat="1" ht="27.75" customHeight="1" thickBot="1">
      <c r="A316" s="202"/>
      <c r="B316" s="220"/>
      <c r="C316" s="53" t="s">
        <v>15</v>
      </c>
      <c r="D316" s="54">
        <f t="shared" si="24"/>
        <v>0</v>
      </c>
      <c r="E316" s="54">
        <f t="shared" si="24"/>
        <v>0</v>
      </c>
      <c r="F316" s="54">
        <f t="shared" si="24"/>
        <v>0</v>
      </c>
      <c r="G316" s="129"/>
      <c r="H316" s="132"/>
    </row>
    <row r="317" spans="1:8" s="2" customFormat="1" ht="17.25" customHeight="1">
      <c r="A317" s="133" t="s">
        <v>19</v>
      </c>
      <c r="B317" s="285" t="s">
        <v>98</v>
      </c>
      <c r="C317" s="64" t="s">
        <v>12</v>
      </c>
      <c r="D317" s="65">
        <v>0</v>
      </c>
      <c r="E317" s="65">
        <v>0</v>
      </c>
      <c r="F317" s="65">
        <v>0</v>
      </c>
      <c r="G317" s="288">
        <f>SUM(F317:F320)/SUM(D317:D320)</f>
        <v>0.9650894985655986</v>
      </c>
      <c r="H317" s="66"/>
    </row>
    <row r="318" spans="1:8" s="3" customFormat="1" ht="16.5" customHeight="1">
      <c r="A318" s="134"/>
      <c r="B318" s="286"/>
      <c r="C318" s="58" t="s">
        <v>13</v>
      </c>
      <c r="D318" s="14">
        <v>0</v>
      </c>
      <c r="E318" s="14">
        <v>0</v>
      </c>
      <c r="F318" s="14">
        <v>0</v>
      </c>
      <c r="G318" s="289"/>
      <c r="H318" s="66"/>
    </row>
    <row r="319" spans="1:8" s="3" customFormat="1" ht="17.25" customHeight="1">
      <c r="A319" s="134"/>
      <c r="B319" s="286"/>
      <c r="C319" s="58" t="s">
        <v>14</v>
      </c>
      <c r="D319" s="14">
        <v>742.47</v>
      </c>
      <c r="E319" s="14">
        <v>716.65</v>
      </c>
      <c r="F319" s="14">
        <v>716.55</v>
      </c>
      <c r="G319" s="289"/>
      <c r="H319" s="66"/>
    </row>
    <row r="320" spans="1:8" s="3" customFormat="1" ht="17.25" customHeight="1" thickBot="1">
      <c r="A320" s="134"/>
      <c r="B320" s="287"/>
      <c r="C320" s="67" t="s">
        <v>15</v>
      </c>
      <c r="D320" s="68">
        <v>0</v>
      </c>
      <c r="E320" s="68">
        <v>0</v>
      </c>
      <c r="F320" s="68">
        <v>0</v>
      </c>
      <c r="G320" s="290"/>
      <c r="H320" s="66"/>
    </row>
    <row r="321" spans="1:8" s="3" customFormat="1" ht="39" customHeight="1">
      <c r="A321" s="252">
        <v>5</v>
      </c>
      <c r="B321" s="165" t="s">
        <v>99</v>
      </c>
      <c r="C321" s="64" t="s">
        <v>12</v>
      </c>
      <c r="D321" s="65">
        <v>0</v>
      </c>
      <c r="E321" s="65">
        <v>0</v>
      </c>
      <c r="F321" s="65">
        <v>0</v>
      </c>
      <c r="G321" s="257">
        <f>SUM(F321:F324)/SUM(D321:D324)</f>
        <v>0.9999625888514776</v>
      </c>
      <c r="H321" s="114"/>
    </row>
    <row r="322" spans="1:8" s="1" customFormat="1" ht="12.75">
      <c r="A322" s="253"/>
      <c r="B322" s="255"/>
      <c r="C322" s="58" t="s">
        <v>13</v>
      </c>
      <c r="D322" s="14">
        <v>243.2</v>
      </c>
      <c r="E322" s="14">
        <v>243.23</v>
      </c>
      <c r="F322" s="14">
        <v>243.23</v>
      </c>
      <c r="G322" s="258"/>
      <c r="H322" s="115"/>
    </row>
    <row r="323" spans="1:8" s="1" customFormat="1" ht="12.75">
      <c r="A323" s="253"/>
      <c r="B323" s="255"/>
      <c r="C323" s="58" t="s">
        <v>14</v>
      </c>
      <c r="D323" s="69">
        <v>24.1</v>
      </c>
      <c r="E323" s="69">
        <v>24.06</v>
      </c>
      <c r="F323" s="69">
        <v>24.06</v>
      </c>
      <c r="G323" s="258"/>
      <c r="H323" s="115"/>
    </row>
    <row r="324" spans="1:8" s="1" customFormat="1" ht="13.5" thickBot="1">
      <c r="A324" s="254"/>
      <c r="B324" s="256"/>
      <c r="C324" s="58" t="s">
        <v>15</v>
      </c>
      <c r="D324" s="14">
        <v>0</v>
      </c>
      <c r="E324" s="14">
        <v>0</v>
      </c>
      <c r="F324" s="14">
        <v>0</v>
      </c>
      <c r="G324" s="259"/>
      <c r="H324" s="116"/>
    </row>
    <row r="325" spans="1:8" s="1" customFormat="1" ht="25.5">
      <c r="A325" s="200" t="s">
        <v>21</v>
      </c>
      <c r="B325" s="218" t="s">
        <v>100</v>
      </c>
      <c r="C325" s="50" t="s">
        <v>12</v>
      </c>
      <c r="D325" s="51">
        <f>D329+D333</f>
        <v>0</v>
      </c>
      <c r="E325" s="51">
        <f>E313</f>
        <v>0</v>
      </c>
      <c r="F325" s="51">
        <f>F313</f>
        <v>0</v>
      </c>
      <c r="G325" s="127">
        <f>SUM(F325:F328)/SUM(D325:D328)</f>
        <v>0.9411411854188059</v>
      </c>
      <c r="H325" s="130"/>
    </row>
    <row r="326" spans="1:8" s="1" customFormat="1" ht="12.75">
      <c r="A326" s="201"/>
      <c r="B326" s="219"/>
      <c r="C326" s="52" t="s">
        <v>13</v>
      </c>
      <c r="D326" s="17">
        <f aca="true" t="shared" si="25" ref="D326:F327">D330+D334+D338</f>
        <v>1300</v>
      </c>
      <c r="E326" s="17">
        <f t="shared" si="25"/>
        <v>1294.56</v>
      </c>
      <c r="F326" s="17">
        <f t="shared" si="25"/>
        <v>1294.56</v>
      </c>
      <c r="G326" s="128"/>
      <c r="H326" s="131"/>
    </row>
    <row r="327" spans="1:8" s="1" customFormat="1" ht="12.75">
      <c r="A327" s="201"/>
      <c r="B327" s="219"/>
      <c r="C327" s="52" t="s">
        <v>14</v>
      </c>
      <c r="D327" s="17">
        <f t="shared" si="25"/>
        <v>26507.049999999996</v>
      </c>
      <c r="E327" s="17">
        <f t="shared" si="25"/>
        <v>24875.8</v>
      </c>
      <c r="F327" s="17">
        <f t="shared" si="25"/>
        <v>24875.8</v>
      </c>
      <c r="G327" s="128"/>
      <c r="H327" s="131"/>
    </row>
    <row r="328" spans="1:8" s="1" customFormat="1" ht="13.5" thickBot="1">
      <c r="A328" s="202"/>
      <c r="B328" s="220"/>
      <c r="C328" s="53" t="s">
        <v>15</v>
      </c>
      <c r="D328" s="70">
        <f>D316</f>
        <v>0</v>
      </c>
      <c r="E328" s="70">
        <f>E316</f>
        <v>0</v>
      </c>
      <c r="F328" s="70">
        <f>F316</f>
        <v>0</v>
      </c>
      <c r="G328" s="129"/>
      <c r="H328" s="132"/>
    </row>
    <row r="329" spans="1:8" s="2" customFormat="1" ht="27.75" customHeight="1">
      <c r="A329" s="260" t="s">
        <v>22</v>
      </c>
      <c r="B329" s="136" t="s">
        <v>101</v>
      </c>
      <c r="C329" s="64" t="s">
        <v>12</v>
      </c>
      <c r="D329" s="65">
        <f aca="true" t="shared" si="26" ref="D329:F330">D333</f>
        <v>0</v>
      </c>
      <c r="E329" s="65">
        <f t="shared" si="26"/>
        <v>0</v>
      </c>
      <c r="F329" s="65">
        <f t="shared" si="26"/>
        <v>0</v>
      </c>
      <c r="G329" s="194">
        <f>SUM(F329:F332)/SUM(D329:D332)</f>
        <v>1</v>
      </c>
      <c r="H329" s="158"/>
    </row>
    <row r="330" spans="1:8" s="3" customFormat="1" ht="12.75">
      <c r="A330" s="261"/>
      <c r="B330" s="137"/>
      <c r="C330" s="58" t="s">
        <v>13</v>
      </c>
      <c r="D330" s="14">
        <v>0</v>
      </c>
      <c r="E330" s="14">
        <f t="shared" si="26"/>
        <v>0</v>
      </c>
      <c r="F330" s="14">
        <f t="shared" si="26"/>
        <v>0</v>
      </c>
      <c r="G330" s="195"/>
      <c r="H330" s="159"/>
    </row>
    <row r="331" spans="1:8" s="3" customFormat="1" ht="12.75">
      <c r="A331" s="261"/>
      <c r="B331" s="137"/>
      <c r="C331" s="58" t="s">
        <v>14</v>
      </c>
      <c r="D331" s="14">
        <v>22826.42</v>
      </c>
      <c r="E331" s="14">
        <v>22826.42</v>
      </c>
      <c r="F331" s="14">
        <v>22826.42</v>
      </c>
      <c r="G331" s="195"/>
      <c r="H331" s="159"/>
    </row>
    <row r="332" spans="1:8" s="3" customFormat="1" ht="13.5" thickBot="1">
      <c r="A332" s="262"/>
      <c r="B332" s="138"/>
      <c r="C332" s="60" t="s">
        <v>15</v>
      </c>
      <c r="D332" s="61">
        <f>D336</f>
        <v>0</v>
      </c>
      <c r="E332" s="61">
        <f>E336</f>
        <v>0</v>
      </c>
      <c r="F332" s="61">
        <f>F336</f>
        <v>0</v>
      </c>
      <c r="G332" s="196"/>
      <c r="H332" s="160"/>
    </row>
    <row r="333" spans="1:8" s="3" customFormat="1" ht="12.75">
      <c r="A333" s="133" t="s">
        <v>23</v>
      </c>
      <c r="B333" s="136" t="s">
        <v>102</v>
      </c>
      <c r="C333" s="64" t="s">
        <v>12</v>
      </c>
      <c r="D333" s="65">
        <v>0</v>
      </c>
      <c r="E333" s="65">
        <v>0</v>
      </c>
      <c r="F333" s="65">
        <v>0</v>
      </c>
      <c r="G333" s="194">
        <f>SUM(F333:F336)/SUM(D333:D336)</f>
        <v>0.54848416897135</v>
      </c>
      <c r="H333" s="114"/>
    </row>
    <row r="334" spans="1:8" s="2" customFormat="1" ht="12.75">
      <c r="A334" s="134"/>
      <c r="B334" s="137"/>
      <c r="C334" s="58" t="s">
        <v>13</v>
      </c>
      <c r="D334" s="14">
        <v>0</v>
      </c>
      <c r="E334" s="14">
        <v>0</v>
      </c>
      <c r="F334" s="14">
        <v>0</v>
      </c>
      <c r="G334" s="195"/>
      <c r="H334" s="115"/>
    </row>
    <row r="335" spans="1:8" s="2" customFormat="1" ht="12.75">
      <c r="A335" s="134"/>
      <c r="B335" s="137"/>
      <c r="C335" s="58" t="s">
        <v>14</v>
      </c>
      <c r="D335" s="14">
        <v>3612.21</v>
      </c>
      <c r="E335" s="14">
        <v>1981.24</v>
      </c>
      <c r="F335" s="14">
        <v>1981.24</v>
      </c>
      <c r="G335" s="195"/>
      <c r="H335" s="115"/>
    </row>
    <row r="336" spans="1:8" s="2" customFormat="1" ht="21.75" customHeight="1" thickBot="1">
      <c r="A336" s="135"/>
      <c r="B336" s="138"/>
      <c r="C336" s="60" t="s">
        <v>15</v>
      </c>
      <c r="D336" s="61">
        <v>0</v>
      </c>
      <c r="E336" s="61">
        <v>0</v>
      </c>
      <c r="F336" s="61">
        <v>0</v>
      </c>
      <c r="G336" s="196"/>
      <c r="H336" s="116"/>
    </row>
    <row r="337" spans="1:8" s="1" customFormat="1" ht="24" customHeight="1">
      <c r="A337" s="260" t="s">
        <v>24</v>
      </c>
      <c r="B337" s="136" t="s">
        <v>103</v>
      </c>
      <c r="C337" s="64" t="s">
        <v>12</v>
      </c>
      <c r="D337" s="65">
        <v>0</v>
      </c>
      <c r="E337" s="65">
        <v>0</v>
      </c>
      <c r="F337" s="65">
        <v>0</v>
      </c>
      <c r="G337" s="194">
        <f>SUM(F337:F340)/SUM(D337:D340)</f>
        <v>0.9958199967846129</v>
      </c>
      <c r="H337" s="158"/>
    </row>
    <row r="338" spans="1:8" s="1" customFormat="1" ht="12.75">
      <c r="A338" s="261"/>
      <c r="B338" s="137"/>
      <c r="C338" s="58" t="s">
        <v>13</v>
      </c>
      <c r="D338" s="14">
        <v>1300</v>
      </c>
      <c r="E338" s="14">
        <v>1294.56</v>
      </c>
      <c r="F338" s="14">
        <v>1294.56</v>
      </c>
      <c r="G338" s="195"/>
      <c r="H338" s="159"/>
    </row>
    <row r="339" spans="1:8" s="1" customFormat="1" ht="12.75">
      <c r="A339" s="261"/>
      <c r="B339" s="137"/>
      <c r="C339" s="58" t="s">
        <v>14</v>
      </c>
      <c r="D339" s="14">
        <v>68.42</v>
      </c>
      <c r="E339" s="14">
        <v>68.14</v>
      </c>
      <c r="F339" s="14">
        <v>68.14</v>
      </c>
      <c r="G339" s="195"/>
      <c r="H339" s="159"/>
    </row>
    <row r="340" spans="1:8" s="1" customFormat="1" ht="13.5" thickBot="1">
      <c r="A340" s="262"/>
      <c r="B340" s="138"/>
      <c r="C340" s="60" t="s">
        <v>15</v>
      </c>
      <c r="D340" s="61">
        <v>0</v>
      </c>
      <c r="E340" s="61">
        <v>0</v>
      </c>
      <c r="F340" s="61">
        <v>0</v>
      </c>
      <c r="G340" s="196"/>
      <c r="H340" s="160"/>
    </row>
    <row r="341" spans="1:8" s="1" customFormat="1" ht="18.75" customHeight="1">
      <c r="A341" s="179" t="s">
        <v>25</v>
      </c>
      <c r="B341" s="182" t="s">
        <v>18</v>
      </c>
      <c r="C341" s="45" t="s">
        <v>12</v>
      </c>
      <c r="D341" s="46">
        <f>D325+D313</f>
        <v>0</v>
      </c>
      <c r="E341" s="46">
        <f>E325+E313</f>
        <v>0</v>
      </c>
      <c r="F341" s="46">
        <f>F325+F313</f>
        <v>0</v>
      </c>
      <c r="G341" s="123">
        <f>SUM(F341:F344)/SUM(D341:D344)</f>
        <v>0.7250172812698873</v>
      </c>
      <c r="H341" s="124"/>
    </row>
    <row r="342" spans="1:8" s="1" customFormat="1" ht="12.75">
      <c r="A342" s="180"/>
      <c r="B342" s="183"/>
      <c r="C342" s="48" t="s">
        <v>13</v>
      </c>
      <c r="D342" s="30">
        <f aca="true" t="shared" si="27" ref="D342:F343">D302+D326+D314</f>
        <v>17046.280000000002</v>
      </c>
      <c r="E342" s="30">
        <f t="shared" si="27"/>
        <v>9059.31</v>
      </c>
      <c r="F342" s="30">
        <f t="shared" si="27"/>
        <v>9059.31</v>
      </c>
      <c r="G342" s="118"/>
      <c r="H342" s="125"/>
    </row>
    <row r="343" spans="1:8" s="1" customFormat="1" ht="12.75">
      <c r="A343" s="180"/>
      <c r="B343" s="183"/>
      <c r="C343" s="48" t="s">
        <v>14</v>
      </c>
      <c r="D343" s="30">
        <f t="shared" si="27"/>
        <v>31807.189999999995</v>
      </c>
      <c r="E343" s="30">
        <f t="shared" si="27"/>
        <v>26360.399999999998</v>
      </c>
      <c r="F343" s="30">
        <f t="shared" si="27"/>
        <v>26360.3</v>
      </c>
      <c r="G343" s="118"/>
      <c r="H343" s="125"/>
    </row>
    <row r="344" spans="1:8" s="1" customFormat="1" ht="12.75">
      <c r="A344" s="180"/>
      <c r="B344" s="183"/>
      <c r="C344" s="48" t="s">
        <v>15</v>
      </c>
      <c r="D344" s="30">
        <f>D328</f>
        <v>0</v>
      </c>
      <c r="E344" s="30">
        <f>E328</f>
        <v>0</v>
      </c>
      <c r="F344" s="30">
        <f>F328</f>
        <v>0</v>
      </c>
      <c r="G344" s="118"/>
      <c r="H344" s="125"/>
    </row>
    <row r="345" spans="1:8" s="1" customFormat="1" ht="13.5" thickBot="1">
      <c r="A345" s="181"/>
      <c r="B345" s="184"/>
      <c r="C345" s="42" t="s">
        <v>129</v>
      </c>
      <c r="D345" s="31">
        <f>SUM(D341:D344)</f>
        <v>48853.47</v>
      </c>
      <c r="E345" s="31">
        <f>SUM(E341:E344)</f>
        <v>35419.71</v>
      </c>
      <c r="F345" s="31">
        <f>SUM(F341:F344)</f>
        <v>35419.61</v>
      </c>
      <c r="G345" s="119"/>
      <c r="H345" s="126"/>
    </row>
    <row r="346" spans="1:8" s="1" customFormat="1" ht="43.5" customHeight="1">
      <c r="A346" s="239" t="s">
        <v>1</v>
      </c>
      <c r="B346" s="240"/>
      <c r="C346" s="275" t="s">
        <v>113</v>
      </c>
      <c r="D346" s="275"/>
      <c r="E346" s="275"/>
      <c r="F346" s="275"/>
      <c r="G346" s="275"/>
      <c r="H346" s="276"/>
    </row>
    <row r="347" spans="1:8" s="1" customFormat="1" ht="14.25" customHeight="1">
      <c r="A347" s="18" t="s">
        <v>2</v>
      </c>
      <c r="B347" s="19"/>
      <c r="C347" s="20" t="s">
        <v>136</v>
      </c>
      <c r="D347" s="21"/>
      <c r="E347" s="21"/>
      <c r="F347" s="21"/>
      <c r="G347" s="22"/>
      <c r="H347" s="23"/>
    </row>
    <row r="348" spans="1:8" s="1" customFormat="1" ht="20.25" customHeight="1" thickBot="1">
      <c r="A348" s="24" t="s">
        <v>3</v>
      </c>
      <c r="B348" s="25"/>
      <c r="C348" s="26" t="s">
        <v>43</v>
      </c>
      <c r="D348" s="74"/>
      <c r="E348" s="74"/>
      <c r="F348" s="27"/>
      <c r="G348" s="28"/>
      <c r="H348" s="29"/>
    </row>
    <row r="349" spans="1:8" s="1" customFormat="1" ht="141" thickBot="1">
      <c r="A349" s="9" t="s">
        <v>4</v>
      </c>
      <c r="B349" s="10" t="s">
        <v>5</v>
      </c>
      <c r="C349" s="10" t="s">
        <v>6</v>
      </c>
      <c r="D349" s="11" t="s">
        <v>7</v>
      </c>
      <c r="E349" s="11" t="s">
        <v>8</v>
      </c>
      <c r="F349" s="11" t="s">
        <v>9</v>
      </c>
      <c r="G349" s="10" t="s">
        <v>10</v>
      </c>
      <c r="H349" s="12" t="s">
        <v>11</v>
      </c>
    </row>
    <row r="350" spans="1:8" s="2" customFormat="1" ht="17.25" customHeight="1">
      <c r="A350" s="200">
        <v>1</v>
      </c>
      <c r="B350" s="218" t="s">
        <v>62</v>
      </c>
      <c r="C350" s="50" t="s">
        <v>12</v>
      </c>
      <c r="D350" s="89">
        <f aca="true" t="shared" si="28" ref="D350:F352">D354</f>
        <v>0</v>
      </c>
      <c r="E350" s="89">
        <f t="shared" si="28"/>
        <v>0</v>
      </c>
      <c r="F350" s="89">
        <f t="shared" si="28"/>
        <v>0</v>
      </c>
      <c r="G350" s="127">
        <v>0</v>
      </c>
      <c r="H350" s="221"/>
    </row>
    <row r="351" spans="1:8" s="2" customFormat="1" ht="17.25" customHeight="1">
      <c r="A351" s="201"/>
      <c r="B351" s="219"/>
      <c r="C351" s="52" t="s">
        <v>13</v>
      </c>
      <c r="D351" s="17">
        <f t="shared" si="28"/>
        <v>0</v>
      </c>
      <c r="E351" s="17">
        <f t="shared" si="28"/>
        <v>0</v>
      </c>
      <c r="F351" s="17">
        <f t="shared" si="28"/>
        <v>0</v>
      </c>
      <c r="G351" s="128"/>
      <c r="H351" s="222"/>
    </row>
    <row r="352" spans="1:8" s="2" customFormat="1" ht="12.75">
      <c r="A352" s="201"/>
      <c r="B352" s="219"/>
      <c r="C352" s="52" t="s">
        <v>14</v>
      </c>
      <c r="D352" s="17">
        <f t="shared" si="28"/>
        <v>0</v>
      </c>
      <c r="E352" s="17">
        <f t="shared" si="28"/>
        <v>0</v>
      </c>
      <c r="F352" s="17">
        <f t="shared" si="28"/>
        <v>0</v>
      </c>
      <c r="G352" s="128"/>
      <c r="H352" s="222"/>
    </row>
    <row r="353" spans="1:8" s="2" customFormat="1" ht="20.25" customHeight="1" thickBot="1">
      <c r="A353" s="202"/>
      <c r="B353" s="220"/>
      <c r="C353" s="53" t="s">
        <v>15</v>
      </c>
      <c r="D353" s="70">
        <f>D357</f>
        <v>0</v>
      </c>
      <c r="E353" s="70">
        <f>E357</f>
        <v>0</v>
      </c>
      <c r="F353" s="70">
        <f>F357</f>
        <v>0</v>
      </c>
      <c r="G353" s="129"/>
      <c r="H353" s="223"/>
    </row>
    <row r="354" spans="1:8" s="5" customFormat="1" ht="17.25" customHeight="1">
      <c r="A354" s="206" t="s">
        <v>16</v>
      </c>
      <c r="B354" s="209" t="s">
        <v>63</v>
      </c>
      <c r="C354" s="90" t="s">
        <v>12</v>
      </c>
      <c r="D354" s="91">
        <v>0</v>
      </c>
      <c r="E354" s="91">
        <v>0</v>
      </c>
      <c r="F354" s="91">
        <v>0</v>
      </c>
      <c r="G354" s="212">
        <v>0</v>
      </c>
      <c r="H354" s="215"/>
    </row>
    <row r="355" spans="1:8" s="5" customFormat="1" ht="17.25" customHeight="1">
      <c r="A355" s="207"/>
      <c r="B355" s="210"/>
      <c r="C355" s="92" t="s">
        <v>13</v>
      </c>
      <c r="D355" s="93">
        <v>0</v>
      </c>
      <c r="E355" s="93">
        <v>0</v>
      </c>
      <c r="F355" s="93">
        <v>0</v>
      </c>
      <c r="G355" s="213"/>
      <c r="H355" s="216"/>
    </row>
    <row r="356" spans="1:8" s="5" customFormat="1" ht="12.75">
      <c r="A356" s="207"/>
      <c r="B356" s="210"/>
      <c r="C356" s="92" t="s">
        <v>14</v>
      </c>
      <c r="D356" s="93">
        <v>0</v>
      </c>
      <c r="E356" s="93">
        <v>0</v>
      </c>
      <c r="F356" s="93">
        <v>0</v>
      </c>
      <c r="G356" s="213"/>
      <c r="H356" s="216"/>
    </row>
    <row r="357" spans="1:8" s="5" customFormat="1" ht="20.25" customHeight="1" thickBot="1">
      <c r="A357" s="208"/>
      <c r="B357" s="211"/>
      <c r="C357" s="94" t="s">
        <v>15</v>
      </c>
      <c r="D357" s="96">
        <f>D361</f>
        <v>0</v>
      </c>
      <c r="E357" s="96">
        <v>0</v>
      </c>
      <c r="F357" s="96">
        <v>0</v>
      </c>
      <c r="G357" s="214"/>
      <c r="H357" s="217"/>
    </row>
    <row r="358" spans="1:8" s="2" customFormat="1" ht="17.25" customHeight="1">
      <c r="A358" s="200" t="s">
        <v>17</v>
      </c>
      <c r="B358" s="218" t="s">
        <v>64</v>
      </c>
      <c r="C358" s="50" t="s">
        <v>12</v>
      </c>
      <c r="D358" s="89">
        <f aca="true" t="shared" si="29" ref="D358:F361">D362</f>
        <v>0</v>
      </c>
      <c r="E358" s="89">
        <f t="shared" si="29"/>
        <v>0</v>
      </c>
      <c r="F358" s="89">
        <f t="shared" si="29"/>
        <v>0</v>
      </c>
      <c r="G358" s="127">
        <f>SUM(F358:F361)/SUM(D358:D361)</f>
        <v>0.9034689890458094</v>
      </c>
      <c r="H358" s="221"/>
    </row>
    <row r="359" spans="1:8" s="2" customFormat="1" ht="17.25" customHeight="1">
      <c r="A359" s="201"/>
      <c r="B359" s="219"/>
      <c r="C359" s="52" t="s">
        <v>13</v>
      </c>
      <c r="D359" s="17">
        <f t="shared" si="29"/>
        <v>0</v>
      </c>
      <c r="E359" s="17">
        <f t="shared" si="29"/>
        <v>0</v>
      </c>
      <c r="F359" s="17">
        <f t="shared" si="29"/>
        <v>0</v>
      </c>
      <c r="G359" s="128"/>
      <c r="H359" s="222"/>
    </row>
    <row r="360" spans="1:8" s="2" customFormat="1" ht="12.75">
      <c r="A360" s="201"/>
      <c r="B360" s="219"/>
      <c r="C360" s="52" t="s">
        <v>14</v>
      </c>
      <c r="D360" s="17">
        <f t="shared" si="29"/>
        <v>5144.15</v>
      </c>
      <c r="E360" s="17">
        <f t="shared" si="29"/>
        <v>4647.58</v>
      </c>
      <c r="F360" s="17">
        <f t="shared" si="29"/>
        <v>4647.58</v>
      </c>
      <c r="G360" s="128"/>
      <c r="H360" s="222"/>
    </row>
    <row r="361" spans="1:8" s="2" customFormat="1" ht="20.25" customHeight="1" thickBot="1">
      <c r="A361" s="202"/>
      <c r="B361" s="220"/>
      <c r="C361" s="53" t="s">
        <v>15</v>
      </c>
      <c r="D361" s="70">
        <f t="shared" si="29"/>
        <v>0</v>
      </c>
      <c r="E361" s="70">
        <f t="shared" si="29"/>
        <v>0</v>
      </c>
      <c r="F361" s="70">
        <f t="shared" si="29"/>
        <v>0</v>
      </c>
      <c r="G361" s="129"/>
      <c r="H361" s="223"/>
    </row>
    <row r="362" spans="1:8" s="3" customFormat="1" ht="12.75">
      <c r="A362" s="133" t="s">
        <v>19</v>
      </c>
      <c r="B362" s="136" t="s">
        <v>65</v>
      </c>
      <c r="C362" s="64" t="s">
        <v>12</v>
      </c>
      <c r="D362" s="65">
        <v>0</v>
      </c>
      <c r="E362" s="97">
        <v>0</v>
      </c>
      <c r="F362" s="97">
        <v>0</v>
      </c>
      <c r="G362" s="194">
        <f>SUM(F362:F365)/SUM(D362:D365)</f>
        <v>0.9034689890458094</v>
      </c>
      <c r="H362" s="197"/>
    </row>
    <row r="363" spans="1:8" s="3" customFormat="1" ht="12.75">
      <c r="A363" s="134"/>
      <c r="B363" s="137"/>
      <c r="C363" s="58" t="s">
        <v>13</v>
      </c>
      <c r="D363" s="14">
        <v>0</v>
      </c>
      <c r="E363" s="14">
        <v>0</v>
      </c>
      <c r="F363" s="14">
        <v>0</v>
      </c>
      <c r="G363" s="195"/>
      <c r="H363" s="198"/>
    </row>
    <row r="364" spans="1:8" s="3" customFormat="1" ht="12.75">
      <c r="A364" s="134"/>
      <c r="B364" s="137"/>
      <c r="C364" s="58" t="s">
        <v>14</v>
      </c>
      <c r="D364" s="14">
        <v>5144.15</v>
      </c>
      <c r="E364" s="14">
        <v>4647.58</v>
      </c>
      <c r="F364" s="14">
        <v>4647.58</v>
      </c>
      <c r="G364" s="195"/>
      <c r="H364" s="198"/>
    </row>
    <row r="365" spans="1:8" s="3" customFormat="1" ht="13.5" thickBot="1">
      <c r="A365" s="135"/>
      <c r="B365" s="138"/>
      <c r="C365" s="60" t="s">
        <v>15</v>
      </c>
      <c r="D365" s="61">
        <v>0</v>
      </c>
      <c r="E365" s="56">
        <v>0</v>
      </c>
      <c r="F365" s="56">
        <v>0</v>
      </c>
      <c r="G365" s="196"/>
      <c r="H365" s="199"/>
    </row>
    <row r="366" spans="1:8" s="1" customFormat="1" ht="25.5">
      <c r="A366" s="179" t="s">
        <v>20</v>
      </c>
      <c r="B366" s="311" t="s">
        <v>18</v>
      </c>
      <c r="C366" s="45" t="s">
        <v>12</v>
      </c>
      <c r="D366" s="46">
        <f aca="true" t="shared" si="30" ref="D366:F368">D350+D358</f>
        <v>0</v>
      </c>
      <c r="E366" s="46">
        <f t="shared" si="30"/>
        <v>0</v>
      </c>
      <c r="F366" s="46">
        <f t="shared" si="30"/>
        <v>0</v>
      </c>
      <c r="G366" s="123">
        <f>SUM(F366:F369)/SUM(D366:D369)</f>
        <v>0.9034689890458094</v>
      </c>
      <c r="H366" s="124"/>
    </row>
    <row r="367" spans="1:8" s="1" customFormat="1" ht="12.75">
      <c r="A367" s="180"/>
      <c r="B367" s="312"/>
      <c r="C367" s="48" t="s">
        <v>13</v>
      </c>
      <c r="D367" s="30">
        <f t="shared" si="30"/>
        <v>0</v>
      </c>
      <c r="E367" s="30">
        <f t="shared" si="30"/>
        <v>0</v>
      </c>
      <c r="F367" s="30">
        <f t="shared" si="30"/>
        <v>0</v>
      </c>
      <c r="G367" s="118"/>
      <c r="H367" s="125"/>
    </row>
    <row r="368" spans="1:8" s="1" customFormat="1" ht="12.75">
      <c r="A368" s="180"/>
      <c r="B368" s="312"/>
      <c r="C368" s="48" t="s">
        <v>14</v>
      </c>
      <c r="D368" s="30">
        <f t="shared" si="30"/>
        <v>5144.15</v>
      </c>
      <c r="E368" s="30">
        <f t="shared" si="30"/>
        <v>4647.58</v>
      </c>
      <c r="F368" s="30">
        <f t="shared" si="30"/>
        <v>4647.58</v>
      </c>
      <c r="G368" s="118"/>
      <c r="H368" s="125"/>
    </row>
    <row r="369" spans="1:8" s="1" customFormat="1" ht="12.75">
      <c r="A369" s="180"/>
      <c r="B369" s="312"/>
      <c r="C369" s="48" t="s">
        <v>15</v>
      </c>
      <c r="D369" s="88">
        <f>D353+D361</f>
        <v>0</v>
      </c>
      <c r="E369" s="88">
        <f>E353+E361</f>
        <v>0</v>
      </c>
      <c r="F369" s="88">
        <f>F353+F361</f>
        <v>0</v>
      </c>
      <c r="G369" s="118"/>
      <c r="H369" s="125"/>
    </row>
    <row r="370" spans="1:8" s="1" customFormat="1" ht="13.5" thickBot="1">
      <c r="A370" s="181"/>
      <c r="B370" s="313"/>
      <c r="C370" s="42" t="s">
        <v>129</v>
      </c>
      <c r="D370" s="31">
        <f>SUM(D366:D369)</f>
        <v>5144.15</v>
      </c>
      <c r="E370" s="31">
        <f>SUM(E366:E369)</f>
        <v>4647.58</v>
      </c>
      <c r="F370" s="31">
        <f>SUM(F366:F369)</f>
        <v>4647.58</v>
      </c>
      <c r="G370" s="119"/>
      <c r="H370" s="126"/>
    </row>
    <row r="371" spans="1:8" s="1" customFormat="1" ht="44.25" customHeight="1">
      <c r="A371" s="317" t="s">
        <v>1</v>
      </c>
      <c r="B371" s="318"/>
      <c r="C371" s="275" t="s">
        <v>128</v>
      </c>
      <c r="D371" s="275"/>
      <c r="E371" s="275"/>
      <c r="F371" s="275"/>
      <c r="G371" s="275"/>
      <c r="H371" s="276"/>
    </row>
    <row r="372" spans="1:8" s="1" customFormat="1" ht="15">
      <c r="A372" s="18" t="s">
        <v>2</v>
      </c>
      <c r="B372" s="19"/>
      <c r="C372" s="20" t="s">
        <v>136</v>
      </c>
      <c r="D372" s="21"/>
      <c r="E372" s="21"/>
      <c r="F372" s="21"/>
      <c r="G372" s="22"/>
      <c r="H372" s="23"/>
    </row>
    <row r="373" spans="1:9" s="1" customFormat="1" ht="18" customHeight="1" thickBot="1">
      <c r="A373" s="24" t="s">
        <v>3</v>
      </c>
      <c r="B373" s="25"/>
      <c r="C373" s="26" t="s">
        <v>121</v>
      </c>
      <c r="D373" s="27"/>
      <c r="E373" s="27"/>
      <c r="F373" s="27"/>
      <c r="G373" s="28"/>
      <c r="H373" s="44"/>
      <c r="I373" s="32"/>
    </row>
    <row r="374" spans="1:8" s="1" customFormat="1" ht="141" thickBot="1">
      <c r="A374" s="9" t="s">
        <v>4</v>
      </c>
      <c r="B374" s="10" t="s">
        <v>5</v>
      </c>
      <c r="C374" s="10" t="s">
        <v>6</v>
      </c>
      <c r="D374" s="11" t="s">
        <v>85</v>
      </c>
      <c r="E374" s="11" t="s">
        <v>8</v>
      </c>
      <c r="F374" s="11" t="s">
        <v>9</v>
      </c>
      <c r="G374" s="10" t="s">
        <v>10</v>
      </c>
      <c r="H374" s="12" t="s">
        <v>135</v>
      </c>
    </row>
    <row r="375" spans="1:8" s="2" customFormat="1" ht="22.5" customHeight="1">
      <c r="A375" s="200" t="s">
        <v>45</v>
      </c>
      <c r="B375" s="305" t="s">
        <v>122</v>
      </c>
      <c r="C375" s="50" t="s">
        <v>12</v>
      </c>
      <c r="D375" s="51">
        <v>0</v>
      </c>
      <c r="E375" s="51">
        <v>0</v>
      </c>
      <c r="F375" s="51">
        <v>0</v>
      </c>
      <c r="G375" s="127">
        <f>SUM(F375:F378)/SUM(D375:D378)</f>
        <v>0.988887461459404</v>
      </c>
      <c r="H375" s="130"/>
    </row>
    <row r="376" spans="1:8" s="2" customFormat="1" ht="12.75">
      <c r="A376" s="201"/>
      <c r="B376" s="306"/>
      <c r="C376" s="52" t="s">
        <v>13</v>
      </c>
      <c r="D376" s="98">
        <f aca="true" t="shared" si="31" ref="D376:F377">D380+D384+D388+D392+D396</f>
        <v>2608.4</v>
      </c>
      <c r="E376" s="98">
        <f t="shared" si="31"/>
        <v>2608.4</v>
      </c>
      <c r="F376" s="98">
        <f t="shared" si="31"/>
        <v>2608.4</v>
      </c>
      <c r="G376" s="128"/>
      <c r="H376" s="131"/>
    </row>
    <row r="377" spans="1:8" s="2" customFormat="1" ht="12.75">
      <c r="A377" s="201"/>
      <c r="B377" s="306"/>
      <c r="C377" s="52" t="s">
        <v>14</v>
      </c>
      <c r="D377" s="99">
        <f t="shared" si="31"/>
        <v>505.2</v>
      </c>
      <c r="E377" s="98">
        <f t="shared" si="31"/>
        <v>470.6</v>
      </c>
      <c r="F377" s="98">
        <f t="shared" si="31"/>
        <v>470.6</v>
      </c>
      <c r="G377" s="128"/>
      <c r="H377" s="131"/>
    </row>
    <row r="378" spans="1:8" s="2" customFormat="1" ht="42" customHeight="1" thickBot="1">
      <c r="A378" s="202"/>
      <c r="B378" s="307"/>
      <c r="C378" s="53" t="s">
        <v>15</v>
      </c>
      <c r="D378" s="54">
        <v>0</v>
      </c>
      <c r="E378" s="54">
        <v>0</v>
      </c>
      <c r="F378" s="54">
        <v>0</v>
      </c>
      <c r="G378" s="129"/>
      <c r="H378" s="132"/>
    </row>
    <row r="379" spans="1:8" s="3" customFormat="1" ht="12.75" customHeight="1">
      <c r="A379" s="133" t="s">
        <v>16</v>
      </c>
      <c r="B379" s="136" t="s">
        <v>123</v>
      </c>
      <c r="C379" s="64" t="s">
        <v>12</v>
      </c>
      <c r="D379" s="65">
        <v>0</v>
      </c>
      <c r="E379" s="65">
        <v>0</v>
      </c>
      <c r="F379" s="65">
        <v>0</v>
      </c>
      <c r="G379" s="194">
        <f>SUM(F379:F382)/SUM(D379:D382)</f>
        <v>1</v>
      </c>
      <c r="H379" s="114"/>
    </row>
    <row r="380" spans="1:8" s="3" customFormat="1" ht="12.75">
      <c r="A380" s="134"/>
      <c r="B380" s="137"/>
      <c r="C380" s="58" t="s">
        <v>13</v>
      </c>
      <c r="D380" s="100">
        <v>2101</v>
      </c>
      <c r="E380" s="100">
        <v>2101</v>
      </c>
      <c r="F380" s="100">
        <v>2101</v>
      </c>
      <c r="G380" s="195"/>
      <c r="H380" s="115"/>
    </row>
    <row r="381" spans="1:8" s="3" customFormat="1" ht="12.75">
      <c r="A381" s="134"/>
      <c r="B381" s="137"/>
      <c r="C381" s="58" t="s">
        <v>14</v>
      </c>
      <c r="D381" s="101">
        <v>207.8</v>
      </c>
      <c r="E381" s="100">
        <v>207.8</v>
      </c>
      <c r="F381" s="100">
        <v>207.8</v>
      </c>
      <c r="G381" s="195"/>
      <c r="H381" s="115"/>
    </row>
    <row r="382" spans="1:8" s="3" customFormat="1" ht="67.5" customHeight="1" thickBot="1">
      <c r="A382" s="135"/>
      <c r="B382" s="138"/>
      <c r="C382" s="60" t="s">
        <v>15</v>
      </c>
      <c r="D382" s="61">
        <v>0</v>
      </c>
      <c r="E382" s="61">
        <v>0</v>
      </c>
      <c r="F382" s="61">
        <v>0</v>
      </c>
      <c r="G382" s="196"/>
      <c r="H382" s="116"/>
    </row>
    <row r="383" spans="1:8" s="1" customFormat="1" ht="19.5" customHeight="1">
      <c r="A383" s="134" t="s">
        <v>17</v>
      </c>
      <c r="B383" s="136" t="s">
        <v>124</v>
      </c>
      <c r="C383" s="55" t="s">
        <v>12</v>
      </c>
      <c r="D383" s="56">
        <v>0</v>
      </c>
      <c r="E383" s="56">
        <v>0</v>
      </c>
      <c r="F383" s="56">
        <v>0</v>
      </c>
      <c r="G383" s="194">
        <f>SUM(F383:F386)/SUM(D383:D386)</f>
        <v>1</v>
      </c>
      <c r="H383" s="114"/>
    </row>
    <row r="384" spans="1:8" s="1" customFormat="1" ht="14.25" customHeight="1">
      <c r="A384" s="134"/>
      <c r="B384" s="137"/>
      <c r="C384" s="58" t="s">
        <v>13</v>
      </c>
      <c r="D384" s="14">
        <v>507.4</v>
      </c>
      <c r="E384" s="100">
        <v>507.4</v>
      </c>
      <c r="F384" s="100">
        <v>507.4</v>
      </c>
      <c r="G384" s="195"/>
      <c r="H384" s="115"/>
    </row>
    <row r="385" spans="1:8" s="1" customFormat="1" ht="16.5" customHeight="1">
      <c r="A385" s="134"/>
      <c r="B385" s="137"/>
      <c r="C385" s="58" t="s">
        <v>14</v>
      </c>
      <c r="D385" s="102">
        <v>50.2</v>
      </c>
      <c r="E385" s="100">
        <v>50.2</v>
      </c>
      <c r="F385" s="100">
        <v>50.2</v>
      </c>
      <c r="G385" s="195"/>
      <c r="H385" s="115"/>
    </row>
    <row r="386" spans="1:8" s="1" customFormat="1" ht="64.5" customHeight="1" thickBot="1">
      <c r="A386" s="135"/>
      <c r="B386" s="138"/>
      <c r="C386" s="60" t="s">
        <v>15</v>
      </c>
      <c r="D386" s="61">
        <v>0</v>
      </c>
      <c r="E386" s="61">
        <v>0</v>
      </c>
      <c r="F386" s="61">
        <v>0</v>
      </c>
      <c r="G386" s="196"/>
      <c r="H386" s="116"/>
    </row>
    <row r="387" spans="1:8" s="1" customFormat="1" ht="21" customHeight="1">
      <c r="A387" s="134" t="s">
        <v>19</v>
      </c>
      <c r="B387" s="308" t="s">
        <v>125</v>
      </c>
      <c r="C387" s="55" t="s">
        <v>12</v>
      </c>
      <c r="D387" s="56">
        <v>0</v>
      </c>
      <c r="E387" s="56">
        <v>0</v>
      </c>
      <c r="F387" s="56">
        <v>0</v>
      </c>
      <c r="G387" s="194">
        <f>SUM(F387:F390)/SUM(D387:D390)</f>
        <v>0.998965873836608</v>
      </c>
      <c r="H387" s="114"/>
    </row>
    <row r="388" spans="1:8" s="1" customFormat="1" ht="14.25" customHeight="1">
      <c r="A388" s="134"/>
      <c r="B388" s="309"/>
      <c r="C388" s="58" t="s">
        <v>13</v>
      </c>
      <c r="D388" s="14">
        <v>0</v>
      </c>
      <c r="E388" s="14">
        <v>0</v>
      </c>
      <c r="F388" s="14">
        <v>0</v>
      </c>
      <c r="G388" s="195"/>
      <c r="H388" s="115"/>
    </row>
    <row r="389" spans="1:8" s="1" customFormat="1" ht="16.5" customHeight="1">
      <c r="A389" s="134"/>
      <c r="B389" s="309"/>
      <c r="C389" s="58" t="s">
        <v>14</v>
      </c>
      <c r="D389" s="101">
        <v>96.7</v>
      </c>
      <c r="E389" s="100">
        <v>96.6</v>
      </c>
      <c r="F389" s="100">
        <v>96.6</v>
      </c>
      <c r="G389" s="195"/>
      <c r="H389" s="115"/>
    </row>
    <row r="390" spans="1:8" s="1" customFormat="1" ht="22.5" customHeight="1" thickBot="1">
      <c r="A390" s="135"/>
      <c r="B390" s="310"/>
      <c r="C390" s="60" t="s">
        <v>15</v>
      </c>
      <c r="D390" s="103">
        <v>0</v>
      </c>
      <c r="E390" s="103">
        <v>0</v>
      </c>
      <c r="F390" s="103">
        <v>0</v>
      </c>
      <c r="G390" s="196"/>
      <c r="H390" s="116"/>
    </row>
    <row r="391" spans="1:8" s="2" customFormat="1" ht="12.75" customHeight="1">
      <c r="A391" s="63" t="s">
        <v>20</v>
      </c>
      <c r="B391" s="136" t="s">
        <v>126</v>
      </c>
      <c r="C391" s="64" t="s">
        <v>12</v>
      </c>
      <c r="D391" s="104">
        <v>0</v>
      </c>
      <c r="E391" s="104">
        <v>0</v>
      </c>
      <c r="F391" s="104">
        <v>0</v>
      </c>
      <c r="G391" s="111">
        <f>SUM(F391:F394)/SUM(D391:D394)</f>
        <v>1</v>
      </c>
      <c r="H391" s="114"/>
    </row>
    <row r="392" spans="1:8" s="2" customFormat="1" ht="12.75">
      <c r="A392" s="71"/>
      <c r="B392" s="283"/>
      <c r="C392" s="58" t="s">
        <v>13</v>
      </c>
      <c r="D392" s="100">
        <v>0</v>
      </c>
      <c r="E392" s="100">
        <v>0</v>
      </c>
      <c r="F392" s="100">
        <v>0</v>
      </c>
      <c r="G392" s="112"/>
      <c r="H392" s="115"/>
    </row>
    <row r="393" spans="1:8" s="2" customFormat="1" ht="12.75">
      <c r="A393" s="71"/>
      <c r="B393" s="283"/>
      <c r="C393" s="58" t="s">
        <v>14</v>
      </c>
      <c r="D393" s="101">
        <v>47</v>
      </c>
      <c r="E393" s="100">
        <v>47</v>
      </c>
      <c r="F393" s="100">
        <v>47</v>
      </c>
      <c r="G393" s="112"/>
      <c r="H393" s="115"/>
    </row>
    <row r="394" spans="1:8" s="2" customFormat="1" ht="33" customHeight="1" thickBot="1">
      <c r="A394" s="72"/>
      <c r="B394" s="284"/>
      <c r="C394" s="60" t="s">
        <v>15</v>
      </c>
      <c r="D394" s="103">
        <v>0</v>
      </c>
      <c r="E394" s="103">
        <v>0</v>
      </c>
      <c r="F394" s="103">
        <v>0</v>
      </c>
      <c r="G394" s="113"/>
      <c r="H394" s="116"/>
    </row>
    <row r="395" spans="1:8" s="3" customFormat="1" ht="12.75">
      <c r="A395" s="133" t="s">
        <v>21</v>
      </c>
      <c r="B395" s="136" t="s">
        <v>127</v>
      </c>
      <c r="C395" s="64" t="s">
        <v>12</v>
      </c>
      <c r="D395" s="104">
        <v>0</v>
      </c>
      <c r="E395" s="104">
        <v>0</v>
      </c>
      <c r="F395" s="104">
        <v>0</v>
      </c>
      <c r="G395" s="194">
        <f>SUM(F395:F398)/SUM(D395:D398)</f>
        <v>0.6666666666666666</v>
      </c>
      <c r="H395" s="114"/>
    </row>
    <row r="396" spans="1:8" s="3" customFormat="1" ht="12.75">
      <c r="A396" s="134"/>
      <c r="B396" s="137"/>
      <c r="C396" s="58" t="s">
        <v>13</v>
      </c>
      <c r="D396" s="100">
        <v>0</v>
      </c>
      <c r="E396" s="100">
        <v>0</v>
      </c>
      <c r="F396" s="100">
        <v>0</v>
      </c>
      <c r="G396" s="195"/>
      <c r="H396" s="115"/>
    </row>
    <row r="397" spans="1:8" s="3" customFormat="1" ht="12.75">
      <c r="A397" s="134"/>
      <c r="B397" s="137"/>
      <c r="C397" s="58" t="s">
        <v>14</v>
      </c>
      <c r="D397" s="100">
        <v>103.5</v>
      </c>
      <c r="E397" s="100">
        <v>69</v>
      </c>
      <c r="F397" s="100">
        <v>69</v>
      </c>
      <c r="G397" s="195"/>
      <c r="H397" s="115"/>
    </row>
    <row r="398" spans="1:8" s="3" customFormat="1" ht="12.75" customHeight="1" thickBot="1">
      <c r="A398" s="135"/>
      <c r="B398" s="138"/>
      <c r="C398" s="67" t="s">
        <v>15</v>
      </c>
      <c r="D398" s="68">
        <v>0</v>
      </c>
      <c r="E398" s="68">
        <v>0</v>
      </c>
      <c r="F398" s="68">
        <v>0</v>
      </c>
      <c r="G398" s="196"/>
      <c r="H398" s="116"/>
    </row>
    <row r="399" spans="1:8" s="1" customFormat="1" ht="25.5">
      <c r="A399" s="179" t="s">
        <v>22</v>
      </c>
      <c r="B399" s="314" t="s">
        <v>18</v>
      </c>
      <c r="C399" s="45" t="s">
        <v>12</v>
      </c>
      <c r="D399" s="46">
        <f aca="true" t="shared" si="32" ref="D399:F401">D375</f>
        <v>0</v>
      </c>
      <c r="E399" s="46">
        <f t="shared" si="32"/>
        <v>0</v>
      </c>
      <c r="F399" s="46">
        <f t="shared" si="32"/>
        <v>0</v>
      </c>
      <c r="G399" s="123">
        <f>SUM(F399:F402)/SUM(D399:D402)</f>
        <v>0.988887461459404</v>
      </c>
      <c r="H399" s="124"/>
    </row>
    <row r="400" spans="1:8" s="4" customFormat="1" ht="15.75">
      <c r="A400" s="180"/>
      <c r="B400" s="315"/>
      <c r="C400" s="48" t="s">
        <v>13</v>
      </c>
      <c r="D400" s="105">
        <f t="shared" si="32"/>
        <v>2608.4</v>
      </c>
      <c r="E400" s="106">
        <f t="shared" si="32"/>
        <v>2608.4</v>
      </c>
      <c r="F400" s="106">
        <f t="shared" si="32"/>
        <v>2608.4</v>
      </c>
      <c r="G400" s="118"/>
      <c r="H400" s="125"/>
    </row>
    <row r="401" spans="1:8" s="1" customFormat="1" ht="18" customHeight="1">
      <c r="A401" s="180"/>
      <c r="B401" s="315"/>
      <c r="C401" s="48" t="s">
        <v>14</v>
      </c>
      <c r="D401" s="107">
        <f t="shared" si="32"/>
        <v>505.2</v>
      </c>
      <c r="E401" s="106">
        <f t="shared" si="32"/>
        <v>470.6</v>
      </c>
      <c r="F401" s="106">
        <f t="shared" si="32"/>
        <v>470.6</v>
      </c>
      <c r="G401" s="118"/>
      <c r="H401" s="125"/>
    </row>
    <row r="402" spans="1:8" s="1" customFormat="1" ht="15" customHeight="1" hidden="1" thickBot="1">
      <c r="A402" s="181"/>
      <c r="B402" s="316"/>
      <c r="C402" s="78" t="s">
        <v>15</v>
      </c>
      <c r="D402" s="80"/>
      <c r="E402" s="80"/>
      <c r="F402" s="80"/>
      <c r="G402" s="119"/>
      <c r="H402" s="126"/>
    </row>
    <row r="403" spans="1:8" s="1" customFormat="1" ht="15" customHeight="1" thickBot="1">
      <c r="A403" s="47"/>
      <c r="B403" s="108"/>
      <c r="C403" s="109" t="s">
        <v>129</v>
      </c>
      <c r="D403" s="110">
        <f>D399+D400+D401</f>
        <v>3113.6</v>
      </c>
      <c r="E403" s="110">
        <f>E399+E400+E401</f>
        <v>3079</v>
      </c>
      <c r="F403" s="110">
        <f>F399+F400+F401</f>
        <v>3079</v>
      </c>
      <c r="G403" s="43"/>
      <c r="H403" s="49"/>
    </row>
    <row r="404" spans="1:8" s="1" customFormat="1" ht="27.75" customHeight="1">
      <c r="A404" s="269"/>
      <c r="B404" s="272" t="s">
        <v>143</v>
      </c>
      <c r="C404" s="6" t="s">
        <v>12</v>
      </c>
      <c r="D404" s="38">
        <f aca="true" t="shared" si="33" ref="D404:F406">D44+D113+D158+D255+D292+D341+D366+D399</f>
        <v>0</v>
      </c>
      <c r="E404" s="38">
        <f t="shared" si="33"/>
        <v>0</v>
      </c>
      <c r="F404" s="38">
        <f t="shared" si="33"/>
        <v>0</v>
      </c>
      <c r="G404" s="263">
        <f>SUM(F404:F407)/SUM(D404:D407)</f>
        <v>0.8923565053491879</v>
      </c>
      <c r="H404" s="266"/>
    </row>
    <row r="405" spans="1:8" s="1" customFormat="1" ht="29.25" customHeight="1">
      <c r="A405" s="270"/>
      <c r="B405" s="273"/>
      <c r="C405" s="7" t="s">
        <v>13</v>
      </c>
      <c r="D405" s="36">
        <f t="shared" si="33"/>
        <v>40188.700000000004</v>
      </c>
      <c r="E405" s="36">
        <f t="shared" si="33"/>
        <v>32129.47</v>
      </c>
      <c r="F405" s="36">
        <f t="shared" si="33"/>
        <v>32129.47</v>
      </c>
      <c r="G405" s="264"/>
      <c r="H405" s="267"/>
    </row>
    <row r="406" spans="1:8" s="1" customFormat="1" ht="26.25" customHeight="1">
      <c r="A406" s="270"/>
      <c r="B406" s="273"/>
      <c r="C406" s="7" t="s">
        <v>14</v>
      </c>
      <c r="D406" s="36">
        <f t="shared" si="33"/>
        <v>144701.99</v>
      </c>
      <c r="E406" s="36">
        <f t="shared" si="33"/>
        <v>132859.04</v>
      </c>
      <c r="F406" s="36">
        <f t="shared" si="33"/>
        <v>132858.94000000003</v>
      </c>
      <c r="G406" s="264"/>
      <c r="H406" s="267"/>
    </row>
    <row r="407" spans="1:8" s="1" customFormat="1" ht="28.5">
      <c r="A407" s="270"/>
      <c r="B407" s="273"/>
      <c r="C407" s="7" t="s">
        <v>15</v>
      </c>
      <c r="D407" s="36">
        <f>D47+D116+D161+D258+D295+D344+D369</f>
        <v>0</v>
      </c>
      <c r="E407" s="36">
        <f>E344</f>
        <v>0</v>
      </c>
      <c r="F407" s="36">
        <f>F344</f>
        <v>0</v>
      </c>
      <c r="G407" s="265"/>
      <c r="H407" s="268"/>
    </row>
    <row r="408" spans="1:8" s="1" customFormat="1" ht="15" customHeight="1">
      <c r="A408" s="271"/>
      <c r="B408" s="274"/>
      <c r="C408" s="33" t="s">
        <v>129</v>
      </c>
      <c r="D408" s="34">
        <f>D404+D405+D406</f>
        <v>184890.69</v>
      </c>
      <c r="E408" s="34">
        <f>E404+E405+E406</f>
        <v>164988.51</v>
      </c>
      <c r="F408" s="34">
        <f>F404+F405+F406</f>
        <v>164988.41000000003</v>
      </c>
      <c r="G408" s="37"/>
      <c r="H408" s="35"/>
    </row>
    <row r="409" spans="4:7" ht="12.75">
      <c r="D409" s="39"/>
      <c r="E409" s="39"/>
      <c r="F409" s="39"/>
      <c r="G409" s="39"/>
    </row>
    <row r="410" spans="4:7" ht="12.75">
      <c r="D410" s="39"/>
      <c r="E410" s="39"/>
      <c r="F410" s="39"/>
      <c r="G410" s="39"/>
    </row>
    <row r="411" spans="4:7" s="4" customFormat="1" ht="15.75">
      <c r="D411" s="40"/>
      <c r="E411" s="40"/>
      <c r="F411" s="40"/>
      <c r="G411" s="40"/>
    </row>
  </sheetData>
  <sheetProtection/>
  <mergeCells count="378">
    <mergeCell ref="G366:G370"/>
    <mergeCell ref="H366:H370"/>
    <mergeCell ref="G341:G345"/>
    <mergeCell ref="H341:H345"/>
    <mergeCell ref="A399:A402"/>
    <mergeCell ref="B399:B402"/>
    <mergeCell ref="G399:G402"/>
    <mergeCell ref="H399:H402"/>
    <mergeCell ref="A371:B371"/>
    <mergeCell ref="A366:A370"/>
    <mergeCell ref="B366:B370"/>
    <mergeCell ref="B391:B394"/>
    <mergeCell ref="G391:G394"/>
    <mergeCell ref="H391:H394"/>
    <mergeCell ref="A395:A398"/>
    <mergeCell ref="B395:B398"/>
    <mergeCell ref="G395:G398"/>
    <mergeCell ref="H395:H398"/>
    <mergeCell ref="A383:A386"/>
    <mergeCell ref="B383:B386"/>
    <mergeCell ref="G383:G386"/>
    <mergeCell ref="H383:H386"/>
    <mergeCell ref="A387:A390"/>
    <mergeCell ref="B387:B390"/>
    <mergeCell ref="G387:G390"/>
    <mergeCell ref="H387:H390"/>
    <mergeCell ref="C371:H371"/>
    <mergeCell ref="A375:A378"/>
    <mergeCell ref="B375:B378"/>
    <mergeCell ref="G375:G378"/>
    <mergeCell ref="H375:H378"/>
    <mergeCell ref="A379:A382"/>
    <mergeCell ref="B379:B382"/>
    <mergeCell ref="G379:G382"/>
    <mergeCell ref="H379:H382"/>
    <mergeCell ref="A40:A43"/>
    <mergeCell ref="B40:B43"/>
    <mergeCell ref="G40:G43"/>
    <mergeCell ref="H40:H43"/>
    <mergeCell ref="H235:H238"/>
    <mergeCell ref="B215:B218"/>
    <mergeCell ref="A154:A157"/>
    <mergeCell ref="B154:B157"/>
    <mergeCell ref="G154:G157"/>
    <mergeCell ref="B113:B117"/>
    <mergeCell ref="H8:H11"/>
    <mergeCell ref="H12:H15"/>
    <mergeCell ref="H24:H27"/>
    <mergeCell ref="H28:H31"/>
    <mergeCell ref="H32:H35"/>
    <mergeCell ref="H36:H39"/>
    <mergeCell ref="H16:H19"/>
    <mergeCell ref="H20:H23"/>
    <mergeCell ref="G24:G27"/>
    <mergeCell ref="G20:G23"/>
    <mergeCell ref="G8:G11"/>
    <mergeCell ref="G36:G39"/>
    <mergeCell ref="G12:G15"/>
    <mergeCell ref="G16:G19"/>
    <mergeCell ref="G28:G31"/>
    <mergeCell ref="A337:A340"/>
    <mergeCell ref="B337:B340"/>
    <mergeCell ref="G337:G340"/>
    <mergeCell ref="H337:H340"/>
    <mergeCell ref="G32:G35"/>
    <mergeCell ref="A255:A259"/>
    <mergeCell ref="B255:B259"/>
    <mergeCell ref="A158:A162"/>
    <mergeCell ref="G255:G259"/>
    <mergeCell ref="H255:H259"/>
    <mergeCell ref="G333:G336"/>
    <mergeCell ref="H333:H336"/>
    <mergeCell ref="A219:A222"/>
    <mergeCell ref="A317:A320"/>
    <mergeCell ref="B317:B320"/>
    <mergeCell ref="G317:G320"/>
    <mergeCell ref="A301:A304"/>
    <mergeCell ref="B301:B304"/>
    <mergeCell ref="B280:B283"/>
    <mergeCell ref="A223:A226"/>
    <mergeCell ref="A272:A275"/>
    <mergeCell ref="A113:A117"/>
    <mergeCell ref="A333:A336"/>
    <mergeCell ref="B333:B336"/>
    <mergeCell ref="A105:A108"/>
    <mergeCell ref="B105:B108"/>
    <mergeCell ref="G105:G108"/>
    <mergeCell ref="H105:H108"/>
    <mergeCell ref="G301:G304"/>
    <mergeCell ref="A109:A112"/>
    <mergeCell ref="B109:B112"/>
    <mergeCell ref="G109:G112"/>
    <mergeCell ref="G215:G218"/>
    <mergeCell ref="A280:A283"/>
    <mergeCell ref="A97:A100"/>
    <mergeCell ref="B97:B100"/>
    <mergeCell ref="G97:G100"/>
    <mergeCell ref="H97:H100"/>
    <mergeCell ref="A101:A104"/>
    <mergeCell ref="B101:B104"/>
    <mergeCell ref="G101:G104"/>
    <mergeCell ref="H101:H104"/>
    <mergeCell ref="A89:A92"/>
    <mergeCell ref="B89:B92"/>
    <mergeCell ref="G89:G92"/>
    <mergeCell ref="H89:H92"/>
    <mergeCell ref="A93:A96"/>
    <mergeCell ref="B93:B96"/>
    <mergeCell ref="G93:G96"/>
    <mergeCell ref="H93:H96"/>
    <mergeCell ref="A81:A84"/>
    <mergeCell ref="B81:B84"/>
    <mergeCell ref="G81:G84"/>
    <mergeCell ref="H81:H84"/>
    <mergeCell ref="A85:A88"/>
    <mergeCell ref="B85:B88"/>
    <mergeCell ref="G85:G88"/>
    <mergeCell ref="H85:H88"/>
    <mergeCell ref="A73:A76"/>
    <mergeCell ref="B73:B76"/>
    <mergeCell ref="G73:G76"/>
    <mergeCell ref="H73:H76"/>
    <mergeCell ref="A77:A80"/>
    <mergeCell ref="B77:B80"/>
    <mergeCell ref="G77:G80"/>
    <mergeCell ref="H77:H80"/>
    <mergeCell ref="A65:A68"/>
    <mergeCell ref="B65:B68"/>
    <mergeCell ref="G65:G68"/>
    <mergeCell ref="H65:H68"/>
    <mergeCell ref="A69:A72"/>
    <mergeCell ref="B69:B72"/>
    <mergeCell ref="G69:G72"/>
    <mergeCell ref="H69:H72"/>
    <mergeCell ref="B272:B275"/>
    <mergeCell ref="B231:B234"/>
    <mergeCell ref="A247:A250"/>
    <mergeCell ref="B247:B250"/>
    <mergeCell ref="H215:H218"/>
    <mergeCell ref="B219:B222"/>
    <mergeCell ref="G219:G222"/>
    <mergeCell ref="H219:H222"/>
    <mergeCell ref="A215:A218"/>
    <mergeCell ref="G264:G267"/>
    <mergeCell ref="A346:B346"/>
    <mergeCell ref="C346:H346"/>
    <mergeCell ref="A264:A267"/>
    <mergeCell ref="B264:B267"/>
    <mergeCell ref="G280:G283"/>
    <mergeCell ref="H280:H283"/>
    <mergeCell ref="G272:G275"/>
    <mergeCell ref="H272:H275"/>
    <mergeCell ref="A325:A328"/>
    <mergeCell ref="B325:B328"/>
    <mergeCell ref="G325:G328"/>
    <mergeCell ref="H325:H328"/>
    <mergeCell ref="G404:G407"/>
    <mergeCell ref="H404:H407"/>
    <mergeCell ref="A404:A408"/>
    <mergeCell ref="B404:B408"/>
    <mergeCell ref="A350:A353"/>
    <mergeCell ref="B350:B353"/>
    <mergeCell ref="G350:G353"/>
    <mergeCell ref="H350:H353"/>
    <mergeCell ref="H313:H316"/>
    <mergeCell ref="A321:A324"/>
    <mergeCell ref="B321:B324"/>
    <mergeCell ref="G321:G324"/>
    <mergeCell ref="A329:A332"/>
    <mergeCell ref="H301:H304"/>
    <mergeCell ref="A309:A312"/>
    <mergeCell ref="B309:B312"/>
    <mergeCell ref="G309:G312"/>
    <mergeCell ref="H309:H312"/>
    <mergeCell ref="C297:H297"/>
    <mergeCell ref="A297:B297"/>
    <mergeCell ref="H321:H324"/>
    <mergeCell ref="B329:B332"/>
    <mergeCell ref="G329:G332"/>
    <mergeCell ref="H329:H332"/>
    <mergeCell ref="A313:A316"/>
    <mergeCell ref="B313:B316"/>
    <mergeCell ref="G313:G316"/>
    <mergeCell ref="H305:H308"/>
    <mergeCell ref="A284:A287"/>
    <mergeCell ref="B284:B287"/>
    <mergeCell ref="G284:G287"/>
    <mergeCell ref="H284:H287"/>
    <mergeCell ref="A292:A296"/>
    <mergeCell ref="B292:B296"/>
    <mergeCell ref="G292:G296"/>
    <mergeCell ref="H292:H296"/>
    <mergeCell ref="A288:A291"/>
    <mergeCell ref="B288:B291"/>
    <mergeCell ref="H264:H267"/>
    <mergeCell ref="A260:B260"/>
    <mergeCell ref="C260:H260"/>
    <mergeCell ref="A268:A271"/>
    <mergeCell ref="B268:B271"/>
    <mergeCell ref="G268:G271"/>
    <mergeCell ref="H268:H271"/>
    <mergeCell ref="H207:H210"/>
    <mergeCell ref="A211:A214"/>
    <mergeCell ref="B211:B214"/>
    <mergeCell ref="G211:G214"/>
    <mergeCell ref="H211:H214"/>
    <mergeCell ref="A207:A210"/>
    <mergeCell ref="B207:B210"/>
    <mergeCell ref="G207:G210"/>
    <mergeCell ref="A203:A206"/>
    <mergeCell ref="B203:B206"/>
    <mergeCell ref="G203:G206"/>
    <mergeCell ref="H203:H206"/>
    <mergeCell ref="A199:A202"/>
    <mergeCell ref="B199:B202"/>
    <mergeCell ref="B195:B198"/>
    <mergeCell ref="G195:G198"/>
    <mergeCell ref="H195:H198"/>
    <mergeCell ref="A118:B118"/>
    <mergeCell ref="G199:G202"/>
    <mergeCell ref="H199:H202"/>
    <mergeCell ref="B158:B162"/>
    <mergeCell ref="A187:A190"/>
    <mergeCell ref="B183:B186"/>
    <mergeCell ref="A167:A170"/>
    <mergeCell ref="A1:H1"/>
    <mergeCell ref="A2:H2"/>
    <mergeCell ref="C118:H118"/>
    <mergeCell ref="C4:H4"/>
    <mergeCell ref="A49:B49"/>
    <mergeCell ref="B57:B60"/>
    <mergeCell ref="G57:G60"/>
    <mergeCell ref="A53:A56"/>
    <mergeCell ref="B53:B56"/>
    <mergeCell ref="H53:H56"/>
    <mergeCell ref="B187:B190"/>
    <mergeCell ref="G187:G190"/>
    <mergeCell ref="H187:H190"/>
    <mergeCell ref="A163:B163"/>
    <mergeCell ref="A4:B4"/>
    <mergeCell ref="H146:H149"/>
    <mergeCell ref="A179:A182"/>
    <mergeCell ref="A57:A60"/>
    <mergeCell ref="H57:H60"/>
    <mergeCell ref="A61:A64"/>
    <mergeCell ref="H175:H178"/>
    <mergeCell ref="A146:A149"/>
    <mergeCell ref="B146:B149"/>
    <mergeCell ref="G146:G149"/>
    <mergeCell ref="H171:H174"/>
    <mergeCell ref="A3:H3"/>
    <mergeCell ref="C49:H49"/>
    <mergeCell ref="B61:B64"/>
    <mergeCell ref="G61:G64"/>
    <mergeCell ref="H61:H64"/>
    <mergeCell ref="A171:A174"/>
    <mergeCell ref="B171:B174"/>
    <mergeCell ref="G171:G174"/>
    <mergeCell ref="B167:B170"/>
    <mergeCell ref="A175:A178"/>
    <mergeCell ref="B175:B178"/>
    <mergeCell ref="G175:G178"/>
    <mergeCell ref="A142:A145"/>
    <mergeCell ref="B142:B145"/>
    <mergeCell ref="G142:G145"/>
    <mergeCell ref="A183:A186"/>
    <mergeCell ref="A150:A153"/>
    <mergeCell ref="B150:B153"/>
    <mergeCell ref="G150:G153"/>
    <mergeCell ref="B179:B182"/>
    <mergeCell ref="G179:G182"/>
    <mergeCell ref="C163:H163"/>
    <mergeCell ref="A134:A137"/>
    <mergeCell ref="B134:B137"/>
    <mergeCell ref="G134:G137"/>
    <mergeCell ref="H134:H137"/>
    <mergeCell ref="A138:A141"/>
    <mergeCell ref="B138:B141"/>
    <mergeCell ref="G138:G141"/>
    <mergeCell ref="H138:H141"/>
    <mergeCell ref="A354:A357"/>
    <mergeCell ref="B354:B357"/>
    <mergeCell ref="G354:G357"/>
    <mergeCell ref="H354:H357"/>
    <mergeCell ref="A358:A361"/>
    <mergeCell ref="B358:B361"/>
    <mergeCell ref="G358:G361"/>
    <mergeCell ref="H358:H361"/>
    <mergeCell ref="A362:A365"/>
    <mergeCell ref="B362:B365"/>
    <mergeCell ref="G362:G365"/>
    <mergeCell ref="H362:H365"/>
    <mergeCell ref="A122:A125"/>
    <mergeCell ref="B122:B125"/>
    <mergeCell ref="G122:G125"/>
    <mergeCell ref="H122:H125"/>
    <mergeCell ref="A126:A129"/>
    <mergeCell ref="B126:B129"/>
    <mergeCell ref="G223:G226"/>
    <mergeCell ref="H223:H226"/>
    <mergeCell ref="H179:H182"/>
    <mergeCell ref="G183:G186"/>
    <mergeCell ref="H183:H186"/>
    <mergeCell ref="A195:A198"/>
    <mergeCell ref="A191:A194"/>
    <mergeCell ref="B191:B194"/>
    <mergeCell ref="G191:G194"/>
    <mergeCell ref="H191:H194"/>
    <mergeCell ref="H227:H230"/>
    <mergeCell ref="B223:B226"/>
    <mergeCell ref="G231:G234"/>
    <mergeCell ref="H231:H234"/>
    <mergeCell ref="A231:A234"/>
    <mergeCell ref="A341:A345"/>
    <mergeCell ref="B341:B345"/>
    <mergeCell ref="A305:A308"/>
    <mergeCell ref="B305:B308"/>
    <mergeCell ref="G305:G308"/>
    <mergeCell ref="A235:A238"/>
    <mergeCell ref="B235:B238"/>
    <mergeCell ref="G235:G238"/>
    <mergeCell ref="A227:A230"/>
    <mergeCell ref="B227:B230"/>
    <mergeCell ref="G227:G230"/>
    <mergeCell ref="A239:A242"/>
    <mergeCell ref="B239:B242"/>
    <mergeCell ref="G239:G242"/>
    <mergeCell ref="H239:H242"/>
    <mergeCell ref="A243:A246"/>
    <mergeCell ref="B243:B246"/>
    <mergeCell ref="G243:G246"/>
    <mergeCell ref="H243:H246"/>
    <mergeCell ref="A8:A11"/>
    <mergeCell ref="B8:B11"/>
    <mergeCell ref="A12:A15"/>
    <mergeCell ref="B12:B15"/>
    <mergeCell ref="A20:A23"/>
    <mergeCell ref="B20:B23"/>
    <mergeCell ref="A16:A19"/>
    <mergeCell ref="B16:B19"/>
    <mergeCell ref="A36:A39"/>
    <mergeCell ref="B36:B39"/>
    <mergeCell ref="A24:A27"/>
    <mergeCell ref="B24:B27"/>
    <mergeCell ref="A28:A31"/>
    <mergeCell ref="B28:B31"/>
    <mergeCell ref="A32:A35"/>
    <mergeCell ref="B32:B35"/>
    <mergeCell ref="B44:B48"/>
    <mergeCell ref="A44:A48"/>
    <mergeCell ref="G167:G170"/>
    <mergeCell ref="H167:H170"/>
    <mergeCell ref="H109:H112"/>
    <mergeCell ref="G53:G56"/>
    <mergeCell ref="A130:A133"/>
    <mergeCell ref="B130:B133"/>
    <mergeCell ref="G130:G133"/>
    <mergeCell ref="H130:H133"/>
    <mergeCell ref="A276:A279"/>
    <mergeCell ref="B276:B279"/>
    <mergeCell ref="G276:G279"/>
    <mergeCell ref="H276:H279"/>
    <mergeCell ref="G247:G250"/>
    <mergeCell ref="H247:H250"/>
    <mergeCell ref="A251:A254"/>
    <mergeCell ref="B251:B254"/>
    <mergeCell ref="G251:G254"/>
    <mergeCell ref="H251:H254"/>
    <mergeCell ref="G288:G291"/>
    <mergeCell ref="H288:H291"/>
    <mergeCell ref="G44:G48"/>
    <mergeCell ref="H44:H48"/>
    <mergeCell ref="G113:G117"/>
    <mergeCell ref="H113:H117"/>
    <mergeCell ref="G158:G162"/>
    <mergeCell ref="H158:H162"/>
    <mergeCell ref="G126:G129"/>
    <mergeCell ref="H126:H1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2024-02-27T08:15:20Z</dcterms:modified>
  <cp:category/>
  <cp:version/>
  <cp:contentType/>
  <cp:contentStatus/>
</cp:coreProperties>
</file>